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ispoli\OneDrive - Universitá Degli Studi Roma Tre\Desktop\"/>
    </mc:Choice>
  </mc:AlternateContent>
  <xr:revisionPtr revIDLastSave="2" documentId="8_{40904A0D-ADF7-469F-87A1-B458B19768E3}" xr6:coauthVersionLast="36" xr6:coauthVersionMax="36" xr10:uidLastSave="{252A8F37-2F02-4E48-95D5-3451974D623A}"/>
  <bookViews>
    <workbookView xWindow="0" yWindow="0" windowWidth="23040" windowHeight="9060" activeTab="1" xr2:uid="{778C3DB4-A36F-465A-9B7C-A48DD3145828}"/>
  </bookViews>
  <sheets>
    <sheet name="budget economico" sheetId="1" r:id="rId1"/>
    <sheet name="budget investimenti" sheetId="2" r:id="rId2"/>
  </sheets>
  <externalReferences>
    <externalReference r:id="rId3"/>
  </externalReferences>
  <definedNames>
    <definedName name="_xlnm.Print_Area" localSheetId="0">'budget economico'!$A$1:$C$125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  <c r="F9" i="2"/>
  <c r="F10" i="2"/>
  <c r="C12" i="2"/>
  <c r="C13" i="2"/>
  <c r="E14" i="2"/>
  <c r="C15" i="2"/>
  <c r="C16" i="2"/>
  <c r="C17" i="2"/>
  <c r="F18" i="2"/>
  <c r="F14" i="2" s="1"/>
  <c r="D24" i="2"/>
  <c r="E24" i="2"/>
  <c r="C60" i="1"/>
  <c r="C14" i="2" l="1"/>
  <c r="C8" i="2"/>
  <c r="F8" i="2"/>
  <c r="C71" i="1"/>
  <c r="C59" i="1" s="1"/>
  <c r="C51" i="1" l="1"/>
  <c r="C50" i="1" s="1"/>
  <c r="C22" i="2" l="1"/>
  <c r="F22" i="2" s="1"/>
  <c r="C21" i="2"/>
  <c r="C20" i="2"/>
  <c r="C19" i="2"/>
  <c r="C108" i="1"/>
  <c r="C104" i="1"/>
  <c r="C99" i="1"/>
  <c r="C80" i="1"/>
  <c r="C77" i="1" s="1"/>
  <c r="C30" i="1"/>
  <c r="C15" i="1"/>
  <c r="C14" i="1" s="1"/>
  <c r="C9" i="1"/>
  <c r="C7" i="1" l="1"/>
  <c r="C39" i="1" s="1"/>
  <c r="F24" i="2"/>
  <c r="C24" i="2"/>
  <c r="C48" i="1"/>
  <c r="C93" i="1" s="1"/>
  <c r="C96" i="1" l="1"/>
</calcChain>
</file>

<file path=xl/sharedStrings.xml><?xml version="1.0" encoding="utf-8"?>
<sst xmlns="http://schemas.openxmlformats.org/spreadsheetml/2006/main" count="188" uniqueCount="135">
  <si>
    <t xml:space="preserve">                Università degli Studi Roma Tre</t>
  </si>
  <si>
    <t>BILANCIO UNICO D'ATENEO DI PREVISIONE ANNO 2021</t>
  </si>
  <si>
    <t xml:space="preserve">BUDGET ECONOMICO  </t>
  </si>
  <si>
    <t>A)</t>
  </si>
  <si>
    <t>PROVENTI OPERATIVI</t>
  </si>
  <si>
    <t>I</t>
  </si>
  <si>
    <t>PROVENTI PROPRI</t>
  </si>
  <si>
    <t>1)</t>
  </si>
  <si>
    <t>Proventi per la didattica</t>
  </si>
  <si>
    <t>2)</t>
  </si>
  <si>
    <t>Proventi da Ricerche commissionate e trasferimento tecnologico</t>
  </si>
  <si>
    <t>3)</t>
  </si>
  <si>
    <t>Proventi da Ricerche con finanziamenti competitivi</t>
  </si>
  <si>
    <t>II</t>
  </si>
  <si>
    <t>CONTRIBUTI</t>
  </si>
  <si>
    <t>Contributi MIUR e altre Amministrazioni centrali</t>
  </si>
  <si>
    <t>a)</t>
  </si>
  <si>
    <t>Trasferimenti correnti da Stato - Fondo finanziamento ordinario (esclusi ADP)</t>
  </si>
  <si>
    <t>b)</t>
  </si>
  <si>
    <t>Trasferimenti correnti da Stato - Fondo finanziamento ordinario quota ADP</t>
  </si>
  <si>
    <t>c)</t>
  </si>
  <si>
    <t>Altri contributi da MIUR e Amministrazioni centrali</t>
  </si>
  <si>
    <t>Contributi Regioni e Province autonome</t>
  </si>
  <si>
    <t>Contributi altre Amministrazioni locali</t>
  </si>
  <si>
    <t>4)</t>
  </si>
  <si>
    <t>Contributi Unione Europea e dal Resto del Mondo</t>
  </si>
  <si>
    <t>5)</t>
  </si>
  <si>
    <t>Contributi da Università</t>
  </si>
  <si>
    <t>6)</t>
  </si>
  <si>
    <t>Contributi da altri (pubblici)</t>
  </si>
  <si>
    <t>7)</t>
  </si>
  <si>
    <t>Contributi da altri (privati)</t>
  </si>
  <si>
    <t>III</t>
  </si>
  <si>
    <t>PROVENTI PER ATTIVITA' ASSISTENZIALE</t>
  </si>
  <si>
    <t>IV</t>
  </si>
  <si>
    <t>PROVENTI PER GESTIONE DIRETTA INTERVENTI PER IL DIRITTO ALLO STUDIO</t>
  </si>
  <si>
    <t>V</t>
  </si>
  <si>
    <t>ALTRI PROVENTI E RICAVI DIVERSI</t>
  </si>
  <si>
    <t>Utilizzo di riserve di Patrimonio Netto derivanti da contabilità finanziaria</t>
  </si>
  <si>
    <t>Altri proventi e ricavi diversi</t>
  </si>
  <si>
    <t>VI</t>
  </si>
  <si>
    <t>VARIAZIONI RIMANENZE</t>
  </si>
  <si>
    <t>INCREMENTO DELLE IMMOBILIZZAZIONI PER LAVORI INTERNI</t>
  </si>
  <si>
    <t>TOTALE PROVENTI (A)</t>
  </si>
  <si>
    <t xml:space="preserve">                       Università degli Studi Roma Tre</t>
  </si>
  <si>
    <t>BUDGET ECONOMICO</t>
  </si>
  <si>
    <t>B)</t>
  </si>
  <si>
    <t>COSTI OPERATIVI</t>
  </si>
  <si>
    <t>VIII</t>
  </si>
  <si>
    <t>COSTI DEL PERSONALE</t>
  </si>
  <si>
    <t>Costi del personale dedicato alla ricerca e alla didattica</t>
  </si>
  <si>
    <t>Docenti/ricercatori</t>
  </si>
  <si>
    <t xml:space="preserve">b) </t>
  </si>
  <si>
    <t>Collaborazioni scientifiche (collaboratori, assegnisti, ecc.)</t>
  </si>
  <si>
    <t>Docenti a contratto</t>
  </si>
  <si>
    <t>d)</t>
  </si>
  <si>
    <t>Esperti linguistici</t>
  </si>
  <si>
    <t>e)</t>
  </si>
  <si>
    <t xml:space="preserve">Altro personale dedicato alla didattica e alla ricerca </t>
  </si>
  <si>
    <t>Costi del personale dirigente e tecnico - amministrativo</t>
  </si>
  <si>
    <t>IX</t>
  </si>
  <si>
    <t>COSTI DELLA GESTIONE CORRENTE</t>
  </si>
  <si>
    <t>Costo per sostegno agli studenti</t>
  </si>
  <si>
    <t>Costi per il diritto allo studio</t>
  </si>
  <si>
    <t>Costi per l'attività editoriale</t>
  </si>
  <si>
    <t>Trasferimenti a partner di progetti coordinati</t>
  </si>
  <si>
    <t>Acquisto materiale di consumo per laboratori</t>
  </si>
  <si>
    <t>Variazione rimanenze di materiale di consumo per laboratori</t>
  </si>
  <si>
    <t>Acquisto di libri, periodici e materiale bibliografico</t>
  </si>
  <si>
    <t>8)</t>
  </si>
  <si>
    <t>Acquisto di servizi e collaborazioni tecnico-gestionali</t>
  </si>
  <si>
    <t>9)</t>
  </si>
  <si>
    <t>Acquisto altri materiali</t>
  </si>
  <si>
    <t>10)</t>
  </si>
  <si>
    <t>Variazioni delle rimanenze di materiali</t>
  </si>
  <si>
    <t>11)</t>
  </si>
  <si>
    <t>Costi per godimento beni di terzi</t>
  </si>
  <si>
    <t>12)</t>
  </si>
  <si>
    <t xml:space="preserve">Altri costi </t>
  </si>
  <si>
    <t>Quote associative</t>
  </si>
  <si>
    <t>Commissioni di concorso personale esterno</t>
  </si>
  <si>
    <t>Altri costi istituzionali</t>
  </si>
  <si>
    <t>Costi organi di Ateneo</t>
  </si>
  <si>
    <t>X</t>
  </si>
  <si>
    <t>AMMORTAMENTI E SVALUTAZIONI</t>
  </si>
  <si>
    <t>Ammortamenti immobilizzazioni immateriali</t>
  </si>
  <si>
    <t>Ammortamenti immobilizzazioni materiali</t>
  </si>
  <si>
    <t>Svalutazioni immobilizzazioni</t>
  </si>
  <si>
    <t>Svalutazioni dei crediti compresi nell'attivo circolante e nelle disponibilità liquide</t>
  </si>
  <si>
    <t>XI</t>
  </si>
  <si>
    <t>ACCANTONAMENTI PER RISCHI E ONERI</t>
  </si>
  <si>
    <t>XII</t>
  </si>
  <si>
    <t>ONERI DIVERSI DI GESTIONE</t>
  </si>
  <si>
    <t>TOTALE COSTI (B)</t>
  </si>
  <si>
    <t>DIFFERENZA TRA PROVENTI E COSTI OPERATIVI (A - B)</t>
  </si>
  <si>
    <t>C)</t>
  </si>
  <si>
    <t>PROVENTI E ONERI FINANZIARI</t>
  </si>
  <si>
    <t>PROVENTI FINANZIARI</t>
  </si>
  <si>
    <t>INTERESSI E ALTRI ONERI FINANZIARI</t>
  </si>
  <si>
    <t>UTILI E PERDITE SU CAMBI</t>
  </si>
  <si>
    <t>D)</t>
  </si>
  <si>
    <t>RETTIFICHE DI VALORE DI ATTIVITA' FINANZIARIE</t>
  </si>
  <si>
    <t>Rivalutazioni</t>
  </si>
  <si>
    <t>Svalutazioni</t>
  </si>
  <si>
    <t>E)</t>
  </si>
  <si>
    <t>PROVENTI E ONERI STRAORDINARI</t>
  </si>
  <si>
    <t>Proventi</t>
  </si>
  <si>
    <t>Oneri</t>
  </si>
  <si>
    <t>F)</t>
  </si>
  <si>
    <t>IMPOSTE SUL REDDITO DELL'ESERCIZIO CORRENTE, DIFFERITE, ANTICIPATE</t>
  </si>
  <si>
    <t>RISULTATO ECONOMICO PRESUNTO</t>
  </si>
  <si>
    <t>UTILIZZO DI RISERVE DI PATRIMONIO NETTO DERIVANTI DA CONTABILITA' ECONOMICO - PATRIMONIALE</t>
  </si>
  <si>
    <t>RISULTATO A PAREGGIO</t>
  </si>
  <si>
    <t xml:space="preserve">                                             Università degli Studi Roma Tre</t>
  </si>
  <si>
    <t xml:space="preserve">BUDGET DEGLI INVESTIMENTI </t>
  </si>
  <si>
    <t>I) CONTRIBUTI DA TERZI FINALIZZATI(IN CONTO CAPITALE E/O CONTO IMPIANTI)</t>
  </si>
  <si>
    <t>II) RISORSE DA INDEBITAMENTO</t>
  </si>
  <si>
    <t>III) RISORSE PROPRIE</t>
  </si>
  <si>
    <t>IMPORTO INVESTIMENTO</t>
  </si>
  <si>
    <t>importo</t>
  </si>
  <si>
    <t>IMMOBILIZZAZIONI IMMATERIALI</t>
  </si>
  <si>
    <t>Costi di impianto, di ampliamento e di sviluppo</t>
  </si>
  <si>
    <t>Diritto di brevetto e diritti di utilizzazione delle opere di ingegno</t>
  </si>
  <si>
    <t>Concessioni, licenze, marchi e diritti simili</t>
  </si>
  <si>
    <t>Immobilizzazioni in corso e acconti</t>
  </si>
  <si>
    <t>Altre immobilizzazioni immateriali</t>
  </si>
  <si>
    <t>IMMOBILIZZAZIONI MATERIALI</t>
  </si>
  <si>
    <t>Terreni e fabbricati</t>
  </si>
  <si>
    <t>Impianti e attrezzature</t>
  </si>
  <si>
    <t>Attrezzature scientifiche</t>
  </si>
  <si>
    <t>Patrimonio librario, opere d'arte, d'antiquariato e museali</t>
  </si>
  <si>
    <t>Mobili e arredi</t>
  </si>
  <si>
    <t>Altre immobilizzazioni materiali</t>
  </si>
  <si>
    <t>IMMOBILIZZAZIONI FINANZIARIE</t>
  </si>
  <si>
    <t>TOTALE IMPIEGHI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</si>
</sst>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Arial"/>
      <family val="2"/>
    </font>
    <font>
      <b/>
      <sz val="14"/>
      <name val="Arial"/>
      <family val="2"/>
    </font>
    <font>
      <i/>
      <u/>
      <sz val="13"/>
      <name val="Arial"/>
      <family val="2"/>
    </font>
    <font>
      <b/>
      <sz val="13"/>
      <color theme="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3"/>
      <name val="Arial"/>
      <family val="2"/>
    </font>
    <font>
      <sz val="13"/>
      <color rgb="FFFF0000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b/>
      <sz val="18"/>
      <color theme="0"/>
      <name val="Arial"/>
      <family val="2"/>
    </font>
    <font>
      <sz val="8"/>
      <name val="Calibri"/>
      <family val="2"/>
      <scheme val="minor"/>
    </font>
    <font>
      <b/>
      <sz val="12"/>
      <name val="Arial"/>
      <family val="2"/>
    </font>
    <font>
      <b/>
      <sz val="2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8000"/>
        <bgColor indexed="64"/>
      </patternFill>
    </fill>
    <fill>
      <patternFill patternType="gray06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7">
    <xf numFmtId="0" fontId="0" fillId="0" borderId="0" xfId="0"/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49" fontId="5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43" fontId="2" fillId="0" borderId="0" xfId="1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0" fillId="2" borderId="1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43" fontId="10" fillId="2" borderId="1" xfId="1" applyFont="1" applyFill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3" fontId="2" fillId="0" borderId="0" xfId="1" applyFont="1" applyAlignment="1">
      <alignment horizontal="center" vertical="center"/>
    </xf>
    <xf numFmtId="0" fontId="11" fillId="3" borderId="3" xfId="0" applyFont="1" applyFill="1" applyBorder="1" applyAlignment="1">
      <alignment vertical="center" wrapText="1"/>
    </xf>
    <xf numFmtId="43" fontId="11" fillId="3" borderId="4" xfId="1" applyFont="1" applyFill="1" applyBorder="1" applyAlignment="1">
      <alignment horizontal="center" vertical="center"/>
    </xf>
    <xf numFmtId="49" fontId="12" fillId="4" borderId="5" xfId="0" applyNumberFormat="1" applyFont="1" applyFill="1" applyBorder="1" applyAlignment="1">
      <alignment vertical="center"/>
    </xf>
    <xf numFmtId="0" fontId="11" fillId="4" borderId="6" xfId="0" applyFont="1" applyFill="1" applyBorder="1" applyAlignment="1">
      <alignment vertical="center" wrapText="1"/>
    </xf>
    <xf numFmtId="43" fontId="11" fillId="4" borderId="5" xfId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49" fontId="12" fillId="4" borderId="7" xfId="0" applyNumberFormat="1" applyFont="1" applyFill="1" applyBorder="1" applyAlignment="1">
      <alignment vertical="center"/>
    </xf>
    <xf numFmtId="0" fontId="11" fillId="4" borderId="8" xfId="0" applyFont="1" applyFill="1" applyBorder="1" applyAlignment="1">
      <alignment vertical="center" wrapText="1"/>
    </xf>
    <xf numFmtId="43" fontId="11" fillId="4" borderId="7" xfId="1" applyFont="1" applyFill="1" applyBorder="1" applyAlignment="1">
      <alignment vertical="center"/>
    </xf>
    <xf numFmtId="43" fontId="2" fillId="0" borderId="0" xfId="0" applyNumberFormat="1" applyFont="1" applyAlignment="1">
      <alignment vertical="center"/>
    </xf>
    <xf numFmtId="49" fontId="12" fillId="4" borderId="9" xfId="0" applyNumberFormat="1" applyFont="1" applyFill="1" applyBorder="1" applyAlignment="1">
      <alignment vertical="center"/>
    </xf>
    <xf numFmtId="0" fontId="11" fillId="4" borderId="10" xfId="0" applyFont="1" applyFill="1" applyBorder="1" applyAlignment="1">
      <alignment vertical="center" wrapText="1"/>
    </xf>
    <xf numFmtId="43" fontId="11" fillId="4" borderId="9" xfId="1" applyFont="1" applyFill="1" applyBorder="1" applyAlignment="1">
      <alignment vertical="center"/>
    </xf>
    <xf numFmtId="49" fontId="6" fillId="4" borderId="0" xfId="0" applyNumberFormat="1" applyFont="1" applyFill="1" applyAlignment="1">
      <alignment vertical="center"/>
    </xf>
    <xf numFmtId="0" fontId="13" fillId="4" borderId="0" xfId="0" applyFont="1" applyFill="1" applyAlignment="1">
      <alignment vertical="center" wrapText="1"/>
    </xf>
    <xf numFmtId="43" fontId="14" fillId="4" borderId="0" xfId="1" applyFont="1" applyFill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43" fontId="11" fillId="3" borderId="1" xfId="1" applyFont="1" applyFill="1" applyBorder="1" applyAlignment="1">
      <alignment horizontal="center" vertical="center"/>
    </xf>
    <xf numFmtId="49" fontId="5" fillId="4" borderId="11" xfId="0" applyNumberFormat="1" applyFont="1" applyFill="1" applyBorder="1" applyAlignment="1">
      <alignment vertical="center"/>
    </xf>
    <xf numFmtId="4" fontId="13" fillId="4" borderId="12" xfId="0" applyNumberFormat="1" applyFont="1" applyFill="1" applyBorder="1" applyAlignment="1">
      <alignment vertical="center" wrapText="1"/>
    </xf>
    <xf numFmtId="43" fontId="13" fillId="4" borderId="11" xfId="1" applyFont="1" applyFill="1" applyBorder="1" applyAlignment="1">
      <alignment vertical="center"/>
    </xf>
    <xf numFmtId="49" fontId="5" fillId="4" borderId="7" xfId="0" applyNumberFormat="1" applyFont="1" applyFill="1" applyBorder="1" applyAlignment="1">
      <alignment vertical="center"/>
    </xf>
    <xf numFmtId="4" fontId="13" fillId="4" borderId="8" xfId="0" applyNumberFormat="1" applyFont="1" applyFill="1" applyBorder="1" applyAlignment="1">
      <alignment vertical="center" wrapText="1"/>
    </xf>
    <xf numFmtId="49" fontId="5" fillId="4" borderId="9" xfId="0" applyNumberFormat="1" applyFont="1" applyFill="1" applyBorder="1" applyAlignment="1">
      <alignment vertical="center"/>
    </xf>
    <xf numFmtId="4" fontId="13" fillId="4" borderId="10" xfId="0" applyNumberFormat="1" applyFont="1" applyFill="1" applyBorder="1" applyAlignment="1">
      <alignment vertical="center" wrapText="1"/>
    </xf>
    <xf numFmtId="43" fontId="13" fillId="4" borderId="13" xfId="1" applyFont="1" applyFill="1" applyBorder="1" applyAlignment="1">
      <alignment vertical="center"/>
    </xf>
    <xf numFmtId="49" fontId="12" fillId="4" borderId="11" xfId="0" applyNumberFormat="1" applyFont="1" applyFill="1" applyBorder="1" applyAlignment="1">
      <alignment vertical="center"/>
    </xf>
    <xf numFmtId="0" fontId="11" fillId="4" borderId="12" xfId="0" applyFont="1" applyFill="1" applyBorder="1" applyAlignment="1">
      <alignment vertical="center" wrapText="1"/>
    </xf>
    <xf numFmtId="43" fontId="11" fillId="0" borderId="5" xfId="1" applyFont="1" applyFill="1" applyBorder="1" applyAlignment="1">
      <alignment vertical="center"/>
    </xf>
    <xf numFmtId="43" fontId="11" fillId="0" borderId="7" xfId="1" applyFont="1" applyFill="1" applyBorder="1" applyAlignment="1">
      <alignment vertical="center"/>
    </xf>
    <xf numFmtId="43" fontId="6" fillId="0" borderId="0" xfId="1" applyFont="1" applyAlignment="1">
      <alignment vertical="center"/>
    </xf>
    <xf numFmtId="43" fontId="2" fillId="0" borderId="0" xfId="1" applyFont="1" applyAlignment="1">
      <alignment vertical="center"/>
    </xf>
    <xf numFmtId="0" fontId="2" fillId="0" borderId="0" xfId="0" applyFont="1" applyFill="1" applyAlignment="1">
      <alignment vertical="center"/>
    </xf>
    <xf numFmtId="0" fontId="11" fillId="3" borderId="2" xfId="0" applyFont="1" applyFill="1" applyBorder="1" applyAlignment="1">
      <alignment vertical="center" wrapText="1"/>
    </xf>
    <xf numFmtId="43" fontId="11" fillId="3" borderId="1" xfId="1" applyFont="1" applyFill="1" applyBorder="1" applyAlignment="1">
      <alignment vertical="center"/>
    </xf>
    <xf numFmtId="0" fontId="15" fillId="0" borderId="0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vertical="center" wrapText="1"/>
    </xf>
    <xf numFmtId="43" fontId="16" fillId="0" borderId="0" xfId="1" applyFont="1" applyFill="1" applyBorder="1" applyAlignment="1" applyProtection="1">
      <alignment horizontal="left" vertical="center" wrapText="1"/>
    </xf>
    <xf numFmtId="49" fontId="12" fillId="4" borderId="5" xfId="0" applyNumberFormat="1" applyFont="1" applyFill="1" applyBorder="1" applyAlignment="1">
      <alignment horizontal="left" vertical="center"/>
    </xf>
    <xf numFmtId="43" fontId="11" fillId="4" borderId="5" xfId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left" vertical="center"/>
    </xf>
    <xf numFmtId="0" fontId="7" fillId="2" borderId="14" xfId="0" applyFont="1" applyFill="1" applyBorder="1" applyAlignment="1">
      <alignment vertical="center" wrapText="1"/>
    </xf>
    <xf numFmtId="43" fontId="7" fillId="2" borderId="1" xfId="1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43" fontId="2" fillId="4" borderId="0" xfId="1" applyFont="1" applyFill="1" applyAlignment="1">
      <alignment vertical="center"/>
    </xf>
    <xf numFmtId="43" fontId="6" fillId="4" borderId="0" xfId="1" applyFont="1" applyFill="1" applyAlignment="1">
      <alignment vertical="center"/>
    </xf>
    <xf numFmtId="0" fontId="5" fillId="4" borderId="0" xfId="0" applyFont="1" applyFill="1" applyAlignment="1">
      <alignment vertical="center"/>
    </xf>
    <xf numFmtId="4" fontId="17" fillId="6" borderId="0" xfId="0" applyNumberFormat="1" applyFont="1" applyFill="1" applyBorder="1" applyAlignment="1">
      <alignment vertical="center" wrapText="1"/>
    </xf>
    <xf numFmtId="43" fontId="18" fillId="4" borderId="0" xfId="1" applyFont="1" applyFill="1" applyAlignment="1">
      <alignment vertical="center"/>
    </xf>
    <xf numFmtId="4" fontId="10" fillId="5" borderId="14" xfId="0" applyNumberFormat="1" applyFont="1" applyFill="1" applyBorder="1" applyAlignment="1">
      <alignment vertical="center" wrapText="1"/>
    </xf>
    <xf numFmtId="43" fontId="10" fillId="5" borderId="1" xfId="1" applyFont="1" applyFill="1" applyBorder="1" applyAlignment="1">
      <alignment vertical="center" wrapText="1"/>
    </xf>
    <xf numFmtId="4" fontId="17" fillId="4" borderId="0" xfId="0" applyNumberFormat="1" applyFont="1" applyFill="1" applyBorder="1" applyAlignment="1">
      <alignment vertical="center" wrapText="1"/>
    </xf>
    <xf numFmtId="43" fontId="18" fillId="4" borderId="0" xfId="1" applyFont="1" applyFill="1" applyBorder="1" applyAlignment="1">
      <alignment vertical="center" wrapText="1"/>
    </xf>
    <xf numFmtId="4" fontId="11" fillId="7" borderId="15" xfId="0" applyNumberFormat="1" applyFont="1" applyFill="1" applyBorder="1" applyAlignment="1">
      <alignment vertical="center" wrapText="1"/>
    </xf>
    <xf numFmtId="4" fontId="11" fillId="7" borderId="1" xfId="0" applyNumberFormat="1" applyFont="1" applyFill="1" applyBorder="1" applyAlignment="1">
      <alignment vertical="center" wrapText="1"/>
    </xf>
    <xf numFmtId="43" fontId="11" fillId="7" borderId="4" xfId="1" applyFont="1" applyFill="1" applyBorder="1" applyAlignment="1">
      <alignment vertical="center"/>
    </xf>
    <xf numFmtId="43" fontId="13" fillId="4" borderId="7" xfId="1" applyFont="1" applyFill="1" applyBorder="1" applyAlignment="1">
      <alignment vertical="center"/>
    </xf>
    <xf numFmtId="43" fontId="13" fillId="4" borderId="9" xfId="1" applyFont="1" applyFill="1" applyBorder="1" applyAlignment="1">
      <alignment vertical="center"/>
    </xf>
    <xf numFmtId="49" fontId="12" fillId="4" borderId="16" xfId="0" applyNumberFormat="1" applyFont="1" applyFill="1" applyBorder="1" applyAlignment="1">
      <alignment vertical="center"/>
    </xf>
    <xf numFmtId="0" fontId="11" fillId="4" borderId="16" xfId="0" applyFont="1" applyFill="1" applyBorder="1" applyAlignment="1">
      <alignment vertical="center" wrapText="1"/>
    </xf>
    <xf numFmtId="43" fontId="11" fillId="4" borderId="1" xfId="1" applyFont="1" applyFill="1" applyBorder="1" applyAlignment="1">
      <alignment vertical="center"/>
    </xf>
    <xf numFmtId="49" fontId="12" fillId="4" borderId="4" xfId="0" applyNumberFormat="1" applyFont="1" applyFill="1" applyBorder="1" applyAlignment="1">
      <alignment vertical="center"/>
    </xf>
    <xf numFmtId="0" fontId="11" fillId="4" borderId="4" xfId="0" applyFont="1" applyFill="1" applyBorder="1" applyAlignment="1">
      <alignment vertical="center" wrapText="1"/>
    </xf>
    <xf numFmtId="43" fontId="11" fillId="4" borderId="4" xfId="1" applyFont="1" applyFill="1" applyBorder="1" applyAlignment="1">
      <alignment vertical="center" wrapText="1"/>
    </xf>
    <xf numFmtId="49" fontId="12" fillId="4" borderId="1" xfId="0" applyNumberFormat="1" applyFont="1" applyFill="1" applyBorder="1" applyAlignment="1">
      <alignment horizontal="left" vertical="center"/>
    </xf>
    <xf numFmtId="0" fontId="11" fillId="4" borderId="1" xfId="0" applyFont="1" applyFill="1" applyBorder="1" applyAlignment="1">
      <alignment vertical="center" wrapText="1"/>
    </xf>
    <xf numFmtId="43" fontId="11" fillId="8" borderId="1" xfId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/>
    </xf>
    <xf numFmtId="0" fontId="11" fillId="0" borderId="14" xfId="0" applyFont="1" applyFill="1" applyBorder="1" applyAlignment="1">
      <alignment vertical="center" wrapText="1"/>
    </xf>
    <xf numFmtId="43" fontId="11" fillId="0" borderId="1" xfId="1" applyFont="1" applyFill="1" applyBorder="1" applyAlignment="1">
      <alignment vertical="center" wrapText="1"/>
    </xf>
    <xf numFmtId="49" fontId="12" fillId="4" borderId="1" xfId="0" applyNumberFormat="1" applyFont="1" applyFill="1" applyBorder="1" applyAlignment="1">
      <alignment vertical="center"/>
    </xf>
    <xf numFmtId="43" fontId="11" fillId="0" borderId="4" xfId="1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43" fontId="11" fillId="0" borderId="5" xfId="1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vertical="center" wrapText="1"/>
    </xf>
    <xf numFmtId="43" fontId="18" fillId="0" borderId="0" xfId="1" applyFont="1" applyFill="1" applyBorder="1" applyAlignment="1">
      <alignment vertical="center" wrapText="1"/>
    </xf>
    <xf numFmtId="43" fontId="11" fillId="7" borderId="1" xfId="1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vertical="center" wrapText="1"/>
    </xf>
    <xf numFmtId="49" fontId="12" fillId="0" borderId="14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left" vertical="center"/>
    </xf>
    <xf numFmtId="4" fontId="13" fillId="0" borderId="0" xfId="0" applyNumberFormat="1" applyFont="1" applyBorder="1" applyAlignment="1">
      <alignment vertical="center" wrapText="1"/>
    </xf>
    <xf numFmtId="43" fontId="17" fillId="0" borderId="0" xfId="1" applyFont="1" applyFill="1" applyBorder="1" applyAlignment="1">
      <alignment vertical="center" wrapText="1"/>
    </xf>
    <xf numFmtId="4" fontId="20" fillId="5" borderId="14" xfId="0" applyNumberFormat="1" applyFont="1" applyFill="1" applyBorder="1" applyAlignment="1">
      <alignment vertical="center" wrapText="1"/>
    </xf>
    <xf numFmtId="43" fontId="20" fillId="5" borderId="1" xfId="1" applyFont="1" applyFill="1" applyBorder="1" applyAlignment="1">
      <alignment vertical="center" wrapText="1"/>
    </xf>
    <xf numFmtId="4" fontId="19" fillId="9" borderId="14" xfId="0" applyNumberFormat="1" applyFont="1" applyFill="1" applyBorder="1" applyAlignment="1">
      <alignment vertical="center" wrapText="1"/>
    </xf>
    <xf numFmtId="43" fontId="19" fillId="9" borderId="1" xfId="1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vertical="center" wrapText="1"/>
    </xf>
    <xf numFmtId="4" fontId="19" fillId="5" borderId="1" xfId="0" applyNumberFormat="1" applyFont="1" applyFill="1" applyBorder="1" applyAlignment="1">
      <alignment vertical="center" wrapText="1"/>
    </xf>
    <xf numFmtId="4" fontId="19" fillId="5" borderId="14" xfId="0" applyNumberFormat="1" applyFont="1" applyFill="1" applyBorder="1" applyAlignment="1">
      <alignment vertical="center" wrapText="1"/>
    </xf>
    <xf numFmtId="43" fontId="19" fillId="5" borderId="1" xfId="1" applyFont="1" applyFill="1" applyBorder="1" applyAlignment="1">
      <alignment vertical="center" wrapText="1"/>
    </xf>
    <xf numFmtId="49" fontId="12" fillId="0" borderId="4" xfId="0" applyNumberFormat="1" applyFont="1" applyBorder="1" applyAlignment="1">
      <alignment vertical="center"/>
    </xf>
    <xf numFmtId="49" fontId="12" fillId="0" borderId="1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43" fontId="6" fillId="0" borderId="0" xfId="1" applyFont="1" applyBorder="1" applyAlignment="1">
      <alignment vertical="center"/>
    </xf>
    <xf numFmtId="4" fontId="19" fillId="5" borderId="2" xfId="0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vertical="center"/>
    </xf>
    <xf numFmtId="43" fontId="2" fillId="0" borderId="0" xfId="1" applyFont="1" applyBorder="1" applyAlignment="1">
      <alignment vertical="center"/>
    </xf>
    <xf numFmtId="4" fontId="21" fillId="0" borderId="0" xfId="0" applyNumberFormat="1" applyFont="1" applyFill="1" applyBorder="1" applyAlignment="1">
      <alignment vertical="center" wrapText="1"/>
    </xf>
    <xf numFmtId="43" fontId="13" fillId="0" borderId="0" xfId="1" applyFont="1" applyFill="1" applyAlignment="1">
      <alignment vertical="center"/>
    </xf>
    <xf numFmtId="4" fontId="21" fillId="0" borderId="0" xfId="0" applyNumberFormat="1" applyFont="1" applyBorder="1" applyAlignment="1">
      <alignment vertical="center" wrapText="1"/>
    </xf>
    <xf numFmtId="43" fontId="19" fillId="9" borderId="1" xfId="1" applyNumberFormat="1" applyFont="1" applyFill="1" applyBorder="1" applyAlignment="1">
      <alignment vertical="center" wrapText="1"/>
    </xf>
    <xf numFmtId="43" fontId="14" fillId="0" borderId="0" xfId="1" applyFont="1" applyFill="1" applyBorder="1" applyAlignment="1">
      <alignment vertical="center"/>
    </xf>
    <xf numFmtId="49" fontId="5" fillId="4" borderId="0" xfId="0" applyNumberFormat="1" applyFont="1" applyFill="1" applyBorder="1" applyAlignment="1">
      <alignment vertical="center"/>
    </xf>
    <xf numFmtId="43" fontId="23" fillId="0" borderId="17" xfId="1" applyFont="1" applyBorder="1" applyAlignment="1">
      <alignment horizontal="center" vertical="center" wrapText="1"/>
    </xf>
    <xf numFmtId="43" fontId="23" fillId="0" borderId="18" xfId="1" applyFont="1" applyBorder="1" applyAlignment="1">
      <alignment horizontal="center" vertical="center" wrapText="1"/>
    </xf>
    <xf numFmtId="43" fontId="23" fillId="0" borderId="19" xfId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43" fontId="6" fillId="0" borderId="1" xfId="1" applyFont="1" applyFill="1" applyBorder="1" applyAlignment="1">
      <alignment horizontal="center" vertical="center"/>
    </xf>
    <xf numFmtId="43" fontId="23" fillId="0" borderId="3" xfId="1" applyFont="1" applyBorder="1" applyAlignment="1">
      <alignment horizontal="center" vertical="center"/>
    </xf>
    <xf numFmtId="43" fontId="23" fillId="0" borderId="4" xfId="1" applyFont="1" applyBorder="1" applyAlignment="1">
      <alignment horizontal="center" vertical="center"/>
    </xf>
    <xf numFmtId="43" fontId="23" fillId="0" borderId="20" xfId="1" applyFont="1" applyBorder="1" applyAlignment="1">
      <alignment horizontal="center" vertical="center"/>
    </xf>
    <xf numFmtId="0" fontId="24" fillId="11" borderId="1" xfId="0" applyFont="1" applyFill="1" applyBorder="1" applyAlignment="1">
      <alignment vertical="center" wrapText="1"/>
    </xf>
    <xf numFmtId="0" fontId="24" fillId="11" borderId="21" xfId="0" applyFont="1" applyFill="1" applyBorder="1" applyAlignment="1">
      <alignment vertical="center" wrapText="1"/>
    </xf>
    <xf numFmtId="43" fontId="24" fillId="12" borderId="14" xfId="1" applyFont="1" applyFill="1" applyBorder="1" applyAlignment="1">
      <alignment vertical="center"/>
    </xf>
    <xf numFmtId="43" fontId="24" fillId="12" borderId="1" xfId="1" applyFont="1" applyFill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vertical="center" wrapText="1"/>
    </xf>
    <xf numFmtId="43" fontId="13" fillId="0" borderId="3" xfId="1" applyFont="1" applyFill="1" applyBorder="1" applyAlignment="1">
      <alignment vertical="center"/>
    </xf>
    <xf numFmtId="43" fontId="13" fillId="0" borderId="4" xfId="1" applyFont="1" applyFill="1" applyBorder="1" applyAlignment="1">
      <alignment vertical="center"/>
    </xf>
    <xf numFmtId="43" fontId="13" fillId="0" borderId="3" xfId="1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43" fontId="15" fillId="0" borderId="3" xfId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3" fontId="13" fillId="0" borderId="14" xfId="1" applyFont="1" applyFill="1" applyBorder="1" applyAlignment="1">
      <alignment vertical="center"/>
    </xf>
    <xf numFmtId="43" fontId="15" fillId="0" borderId="14" xfId="1" applyFont="1" applyFill="1" applyBorder="1" applyAlignment="1">
      <alignment vertical="center"/>
    </xf>
    <xf numFmtId="43" fontId="13" fillId="0" borderId="1" xfId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43" fontId="13" fillId="0" borderId="22" xfId="1" applyFont="1" applyFill="1" applyBorder="1" applyAlignment="1">
      <alignment vertical="center"/>
    </xf>
    <xf numFmtId="43" fontId="15" fillId="0" borderId="22" xfId="1" applyFont="1" applyFill="1" applyBorder="1" applyAlignment="1">
      <alignment vertical="center"/>
    </xf>
    <xf numFmtId="43" fontId="13" fillId="0" borderId="13" xfId="1" applyFont="1" applyFill="1" applyBorder="1" applyAlignment="1">
      <alignment vertical="center"/>
    </xf>
    <xf numFmtId="43" fontId="24" fillId="12" borderId="14" xfId="1" applyFont="1" applyFill="1" applyBorder="1" applyAlignment="1">
      <alignment horizontal="center" vertical="center"/>
    </xf>
    <xf numFmtId="43" fontId="24" fillId="12" borderId="1" xfId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/>
    </xf>
    <xf numFmtId="43" fontId="3" fillId="0" borderId="0" xfId="1" applyFont="1" applyFill="1" applyAlignment="1">
      <alignment vertical="center"/>
    </xf>
    <xf numFmtId="0" fontId="3" fillId="0" borderId="0" xfId="0" applyFont="1" applyAlignment="1">
      <alignment vertical="center"/>
    </xf>
    <xf numFmtId="0" fontId="7" fillId="10" borderId="14" xfId="0" applyFont="1" applyFill="1" applyBorder="1" applyAlignment="1">
      <alignment vertical="center" wrapText="1"/>
    </xf>
    <xf numFmtId="43" fontId="7" fillId="13" borderId="1" xfId="1" applyFont="1" applyFill="1" applyBorder="1" applyAlignment="1">
      <alignment vertical="center" wrapText="1"/>
    </xf>
    <xf numFmtId="43" fontId="2" fillId="14" borderId="0" xfId="1" applyFont="1" applyFill="1" applyAlignment="1">
      <alignment vertical="center"/>
    </xf>
    <xf numFmtId="43" fontId="11" fillId="5" borderId="1" xfId="1" applyFont="1" applyFill="1" applyBorder="1" applyAlignment="1">
      <alignment vertical="center" wrapText="1"/>
    </xf>
    <xf numFmtId="0" fontId="2" fillId="0" borderId="0" xfId="0" quotePrefix="1" applyFont="1" applyAlignment="1">
      <alignment horizontal="right" vertical="center"/>
    </xf>
    <xf numFmtId="43" fontId="2" fillId="0" borderId="0" xfId="0" applyNumberFormat="1" applyFont="1" applyFill="1" applyAlignment="1">
      <alignment vertical="center"/>
    </xf>
    <xf numFmtId="49" fontId="25" fillId="0" borderId="0" xfId="0" applyNumberFormat="1" applyFont="1" applyAlignment="1">
      <alignment vertical="center"/>
    </xf>
    <xf numFmtId="49" fontId="25" fillId="0" borderId="0" xfId="0" applyNumberFormat="1" applyFont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49" fontId="25" fillId="0" borderId="0" xfId="0" applyNumberFormat="1" applyFont="1" applyAlignment="1">
      <alignment horizontal="left" vertical="center"/>
    </xf>
    <xf numFmtId="0" fontId="22" fillId="10" borderId="0" xfId="0" applyFont="1" applyFill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0</xdr:row>
      <xdr:rowOff>0</xdr:rowOff>
    </xdr:from>
    <xdr:to>
      <xdr:col>1</xdr:col>
      <xdr:colOff>925830</xdr:colOff>
      <xdr:row>1</xdr:row>
      <xdr:rowOff>0</xdr:rowOff>
    </xdr:to>
    <xdr:pic>
      <xdr:nvPicPr>
        <xdr:cNvPr id="2" name="Immagine 1" descr="logo_def_blu-pc copia">
          <a:extLst>
            <a:ext uri="{FF2B5EF4-FFF2-40B4-BE49-F238E27FC236}">
              <a16:creationId xmlns:a16="http://schemas.microsoft.com/office/drawing/2014/main" id="{103DADD9-AC7C-4EAF-A69F-3C5EB8814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" y="0"/>
          <a:ext cx="12287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41</xdr:row>
      <xdr:rowOff>19050</xdr:rowOff>
    </xdr:from>
    <xdr:to>
      <xdr:col>1</xdr:col>
      <xdr:colOff>962025</xdr:colOff>
      <xdr:row>42</xdr:row>
      <xdr:rowOff>57150</xdr:rowOff>
    </xdr:to>
    <xdr:pic>
      <xdr:nvPicPr>
        <xdr:cNvPr id="3" name="Immagine 2" descr="logo_def_blu-pc copia">
          <a:extLst>
            <a:ext uri="{FF2B5EF4-FFF2-40B4-BE49-F238E27FC236}">
              <a16:creationId xmlns:a16="http://schemas.microsoft.com/office/drawing/2014/main" id="{D2FD1CEF-2249-4137-99BA-F01AEF36D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763250"/>
          <a:ext cx="1228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82</xdr:row>
      <xdr:rowOff>38100</xdr:rowOff>
    </xdr:from>
    <xdr:to>
      <xdr:col>1</xdr:col>
      <xdr:colOff>914400</xdr:colOff>
      <xdr:row>84</xdr:row>
      <xdr:rowOff>175260</xdr:rowOff>
    </xdr:to>
    <xdr:pic>
      <xdr:nvPicPr>
        <xdr:cNvPr id="4" name="Immagine 3" descr="logo_def_blu-pc copia">
          <a:extLst>
            <a:ext uri="{FF2B5EF4-FFF2-40B4-BE49-F238E27FC236}">
              <a16:creationId xmlns:a16="http://schemas.microsoft.com/office/drawing/2014/main" id="{88969C61-DB74-4EA8-BD1B-0FC90D304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612100"/>
          <a:ext cx="123444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133350</xdr:rowOff>
    </xdr:from>
    <xdr:to>
      <xdr:col>1</xdr:col>
      <xdr:colOff>1000125</xdr:colOff>
      <xdr:row>1</xdr:row>
      <xdr:rowOff>885825</xdr:rowOff>
    </xdr:to>
    <xdr:pic>
      <xdr:nvPicPr>
        <xdr:cNvPr id="4" name="Immagine 3" descr="logo_def_blu-pc copia">
          <a:extLst>
            <a:ext uri="{FF2B5EF4-FFF2-40B4-BE49-F238E27FC236}">
              <a16:creationId xmlns:a16="http://schemas.microsoft.com/office/drawing/2014/main" id="{7B4928C2-6663-4B43-8EF1-CCA9EBD0E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0146625"/>
          <a:ext cx="12287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UDGET%20PREVISIONE%202017\file%20approvazione%2013_12_2016\BILANCIO%20UNICO%202017%20MI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ec miur analitico unico "/>
      <sheetName val="budget inv analitico unico "/>
      <sheetName val="sintetico miur amm"/>
      <sheetName val="sintetico miur unico revisori"/>
      <sheetName val="riclassificato gestione ugov"/>
    </sheetNames>
    <sheetDataSet>
      <sheetData sheetId="0" refreshError="1">
        <row r="60">
          <cell r="F60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  <row r="367">
          <cell r="F367">
            <v>0</v>
          </cell>
        </row>
        <row r="368">
          <cell r="F368">
            <v>0</v>
          </cell>
        </row>
        <row r="369">
          <cell r="F369">
            <v>0</v>
          </cell>
        </row>
        <row r="370">
          <cell r="F370">
            <v>0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0</v>
          </cell>
        </row>
      </sheetData>
      <sheetData sheetId="1" refreshError="1"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61">
          <cell r="F61">
            <v>0</v>
          </cell>
        </row>
        <row r="62">
          <cell r="F62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44C62-307D-4757-B21B-24EA20627F9C}">
  <dimension ref="A1:F163"/>
  <sheetViews>
    <sheetView zoomScaleNormal="100" workbookViewId="0">
      <selection activeCell="C10" sqref="C10"/>
    </sheetView>
  </sheetViews>
  <sheetFormatPr defaultColWidth="9.140625" defaultRowHeight="15" x14ac:dyDescent="0.25"/>
  <cols>
    <col min="1" max="1" width="4.7109375" style="13" customWidth="1"/>
    <col min="2" max="2" width="65.140625" style="13" customWidth="1"/>
    <col min="3" max="3" width="27.85546875" style="157" bestFit="1" customWidth="1"/>
    <col min="4" max="4" width="15.140625" style="2" customWidth="1"/>
    <col min="5" max="6" width="23.140625" style="2" bestFit="1" customWidth="1"/>
    <col min="7" max="16384" width="9.140625" style="2"/>
  </cols>
  <sheetData>
    <row r="1" spans="1:6" ht="60.75" customHeight="1" x14ac:dyDescent="0.25">
      <c r="A1" s="162" t="s">
        <v>0</v>
      </c>
      <c r="B1" s="162"/>
      <c r="C1" s="162"/>
      <c r="D1" s="1"/>
    </row>
    <row r="2" spans="1:6" x14ac:dyDescent="0.25">
      <c r="A2" s="3"/>
      <c r="B2" s="4"/>
      <c r="C2" s="5"/>
    </row>
    <row r="3" spans="1:6" ht="24" customHeight="1" x14ac:dyDescent="0.25">
      <c r="A3" s="163" t="s">
        <v>1</v>
      </c>
      <c r="B3" s="163"/>
      <c r="C3" s="163"/>
    </row>
    <row r="4" spans="1:6" ht="12" customHeight="1" x14ac:dyDescent="0.25">
      <c r="A4" s="3"/>
      <c r="B4" s="4"/>
      <c r="C4" s="5"/>
    </row>
    <row r="5" spans="1:6" ht="18" x14ac:dyDescent="0.25">
      <c r="A5" s="3"/>
      <c r="B5" s="6" t="s">
        <v>2</v>
      </c>
      <c r="C5" s="5"/>
    </row>
    <row r="6" spans="1:6" ht="14.25" customHeight="1" thickBot="1" x14ac:dyDescent="0.3">
      <c r="A6" s="3"/>
      <c r="B6" s="7"/>
      <c r="C6" s="5"/>
    </row>
    <row r="7" spans="1:6" s="12" customFormat="1" ht="19.5" customHeight="1" thickBot="1" x14ac:dyDescent="0.3">
      <c r="A7" s="8" t="s">
        <v>3</v>
      </c>
      <c r="B7" s="9" t="s">
        <v>4</v>
      </c>
      <c r="C7" s="10">
        <f>+C9+C14+C26+C28+C30+C34+C36</f>
        <v>187621000</v>
      </c>
      <c r="D7" s="11"/>
    </row>
    <row r="8" spans="1:6" ht="15.75" thickBot="1" x14ac:dyDescent="0.3">
      <c r="C8" s="14"/>
    </row>
    <row r="9" spans="1:6" ht="19.5" customHeight="1" thickBot="1" x14ac:dyDescent="0.3">
      <c r="A9" s="15" t="s">
        <v>5</v>
      </c>
      <c r="B9" s="15" t="s">
        <v>6</v>
      </c>
      <c r="C9" s="16">
        <f>+C10+C11+C12</f>
        <v>32600000</v>
      </c>
      <c r="F9" s="159"/>
    </row>
    <row r="10" spans="1:6" ht="18" customHeight="1" x14ac:dyDescent="0.25">
      <c r="A10" s="17" t="s">
        <v>7</v>
      </c>
      <c r="B10" s="18" t="s">
        <v>8</v>
      </c>
      <c r="C10" s="19">
        <v>31134000</v>
      </c>
      <c r="E10" s="20"/>
      <c r="F10" s="159"/>
    </row>
    <row r="11" spans="1:6" ht="30" customHeight="1" x14ac:dyDescent="0.25">
      <c r="A11" s="21" t="s">
        <v>9</v>
      </c>
      <c r="B11" s="22" t="s">
        <v>10</v>
      </c>
      <c r="C11" s="23">
        <v>954000</v>
      </c>
      <c r="E11" s="24"/>
    </row>
    <row r="12" spans="1:6" ht="15" customHeight="1" thickBot="1" x14ac:dyDescent="0.3">
      <c r="A12" s="25" t="s">
        <v>11</v>
      </c>
      <c r="B12" s="26" t="s">
        <v>12</v>
      </c>
      <c r="C12" s="27">
        <v>512000</v>
      </c>
      <c r="E12" s="24"/>
    </row>
    <row r="13" spans="1:6" ht="15.75" thickBot="1" x14ac:dyDescent="0.3">
      <c r="A13" s="28"/>
      <c r="B13" s="29"/>
      <c r="C13" s="30"/>
    </row>
    <row r="14" spans="1:6" ht="18.75" customHeight="1" thickBot="1" x14ac:dyDescent="0.3">
      <c r="A14" s="31" t="s">
        <v>13</v>
      </c>
      <c r="B14" s="31" t="s">
        <v>14</v>
      </c>
      <c r="C14" s="32">
        <f>+C19+C15+C20+C21+C22+C23+C24</f>
        <v>152156000</v>
      </c>
    </row>
    <row r="15" spans="1:6" ht="26.25" customHeight="1" x14ac:dyDescent="0.25">
      <c r="A15" s="17" t="s">
        <v>7</v>
      </c>
      <c r="B15" s="18" t="s">
        <v>15</v>
      </c>
      <c r="C15" s="19">
        <f>+C16+C17+C18</f>
        <v>147069000</v>
      </c>
    </row>
    <row r="16" spans="1:6" ht="31.5" customHeight="1" x14ac:dyDescent="0.25">
      <c r="A16" s="33" t="s">
        <v>16</v>
      </c>
      <c r="B16" s="34" t="s">
        <v>17</v>
      </c>
      <c r="C16" s="35">
        <v>136657477.81999999</v>
      </c>
      <c r="D16" s="24"/>
    </row>
    <row r="17" spans="1:3" ht="33" customHeight="1" x14ac:dyDescent="0.25">
      <c r="A17" s="36" t="s">
        <v>18</v>
      </c>
      <c r="B17" s="37" t="s">
        <v>19</v>
      </c>
      <c r="C17" s="35">
        <v>10019522.18</v>
      </c>
    </row>
    <row r="18" spans="1:3" ht="29.25" customHeight="1" thickBot="1" x14ac:dyDescent="0.3">
      <c r="A18" s="38" t="s">
        <v>20</v>
      </c>
      <c r="B18" s="39" t="s">
        <v>21</v>
      </c>
      <c r="C18" s="40">
        <v>392000</v>
      </c>
    </row>
    <row r="19" spans="1:3" ht="15" customHeight="1" x14ac:dyDescent="0.25">
      <c r="A19" s="41" t="s">
        <v>9</v>
      </c>
      <c r="B19" s="42" t="s">
        <v>22</v>
      </c>
      <c r="C19" s="43">
        <v>121000</v>
      </c>
    </row>
    <row r="20" spans="1:3" ht="15" customHeight="1" x14ac:dyDescent="0.25">
      <c r="A20" s="21" t="s">
        <v>11</v>
      </c>
      <c r="B20" s="22" t="s">
        <v>23</v>
      </c>
      <c r="C20" s="44">
        <v>0</v>
      </c>
    </row>
    <row r="21" spans="1:3" ht="15" customHeight="1" x14ac:dyDescent="0.25">
      <c r="A21" s="21" t="s">
        <v>24</v>
      </c>
      <c r="B21" s="22" t="s">
        <v>25</v>
      </c>
      <c r="C21" s="23">
        <v>2358000</v>
      </c>
    </row>
    <row r="22" spans="1:3" x14ac:dyDescent="0.25">
      <c r="A22" s="21" t="s">
        <v>26</v>
      </c>
      <c r="B22" s="22" t="s">
        <v>27</v>
      </c>
      <c r="C22" s="44">
        <v>27000</v>
      </c>
    </row>
    <row r="23" spans="1:3" x14ac:dyDescent="0.25">
      <c r="A23" s="21" t="s">
        <v>28</v>
      </c>
      <c r="B23" s="22" t="s">
        <v>29</v>
      </c>
      <c r="C23" s="23">
        <v>2492000</v>
      </c>
    </row>
    <row r="24" spans="1:3" ht="15.75" thickBot="1" x14ac:dyDescent="0.3">
      <c r="A24" s="25" t="s">
        <v>30</v>
      </c>
      <c r="B24" s="26" t="s">
        <v>31</v>
      </c>
      <c r="C24" s="27">
        <v>89000</v>
      </c>
    </row>
    <row r="25" spans="1:3" s="47" customFormat="1" ht="15.75" thickBot="1" x14ac:dyDescent="0.3">
      <c r="A25" s="13"/>
      <c r="B25" s="45"/>
      <c r="C25" s="46"/>
    </row>
    <row r="26" spans="1:3" ht="19.5" customHeight="1" thickBot="1" x14ac:dyDescent="0.3">
      <c r="A26" s="31" t="s">
        <v>32</v>
      </c>
      <c r="B26" s="31" t="s">
        <v>33</v>
      </c>
      <c r="C26" s="32">
        <v>0</v>
      </c>
    </row>
    <row r="27" spans="1:3" s="47" customFormat="1" ht="15.75" thickBot="1" x14ac:dyDescent="0.3">
      <c r="A27" s="13"/>
      <c r="B27" s="13"/>
      <c r="C27" s="45"/>
    </row>
    <row r="28" spans="1:3" ht="38.25" customHeight="1" thickBot="1" x14ac:dyDescent="0.3">
      <c r="A28" s="31" t="s">
        <v>34</v>
      </c>
      <c r="B28" s="48" t="s">
        <v>35</v>
      </c>
      <c r="C28" s="49">
        <v>0</v>
      </c>
    </row>
    <row r="29" spans="1:3" s="47" customFormat="1" ht="15.75" thickBot="1" x14ac:dyDescent="0.3">
      <c r="A29" s="50"/>
      <c r="B29" s="51"/>
      <c r="C29" s="52"/>
    </row>
    <row r="30" spans="1:3" ht="21.75" customHeight="1" thickBot="1" x14ac:dyDescent="0.3">
      <c r="A30" s="15" t="s">
        <v>36</v>
      </c>
      <c r="B30" s="15" t="s">
        <v>37</v>
      </c>
      <c r="C30" s="16">
        <f>+C31+C32</f>
        <v>2865000</v>
      </c>
    </row>
    <row r="31" spans="1:3" ht="30" x14ac:dyDescent="0.25">
      <c r="A31" s="53" t="s">
        <v>7</v>
      </c>
      <c r="B31" s="18" t="s">
        <v>38</v>
      </c>
      <c r="C31" s="54">
        <v>2032000</v>
      </c>
    </row>
    <row r="32" spans="1:3" ht="18" customHeight="1" thickBot="1" x14ac:dyDescent="0.3">
      <c r="A32" s="25" t="s">
        <v>9</v>
      </c>
      <c r="B32" s="26" t="s">
        <v>39</v>
      </c>
      <c r="C32" s="27">
        <v>833000</v>
      </c>
    </row>
    <row r="33" spans="1:5" ht="15.75" thickBot="1" x14ac:dyDescent="0.3">
      <c r="C33" s="46"/>
    </row>
    <row r="34" spans="1:5" ht="20.25" customHeight="1" thickBot="1" x14ac:dyDescent="0.3">
      <c r="A34" s="31" t="s">
        <v>40</v>
      </c>
      <c r="B34" s="31" t="s">
        <v>41</v>
      </c>
      <c r="C34" s="49">
        <v>0</v>
      </c>
    </row>
    <row r="35" spans="1:5" ht="15.75" thickBot="1" x14ac:dyDescent="0.3">
      <c r="C35" s="45"/>
    </row>
    <row r="36" spans="1:5" ht="30.75" thickBot="1" x14ac:dyDescent="0.3">
      <c r="A36" s="31" t="s">
        <v>40</v>
      </c>
      <c r="B36" s="31" t="s">
        <v>42</v>
      </c>
      <c r="C36" s="49">
        <v>0</v>
      </c>
    </row>
    <row r="37" spans="1:5" x14ac:dyDescent="0.25">
      <c r="C37" s="46"/>
    </row>
    <row r="38" spans="1:5" ht="15.75" thickBot="1" x14ac:dyDescent="0.3">
      <c r="C38" s="46"/>
    </row>
    <row r="39" spans="1:5" ht="21" thickBot="1" x14ac:dyDescent="0.3">
      <c r="A39" s="55"/>
      <c r="B39" s="56" t="s">
        <v>43</v>
      </c>
      <c r="C39" s="57">
        <f>C7</f>
        <v>187621000</v>
      </c>
    </row>
    <row r="40" spans="1:5" x14ac:dyDescent="0.25">
      <c r="A40" s="58"/>
      <c r="B40" s="58"/>
      <c r="C40" s="59"/>
    </row>
    <row r="41" spans="1:5" s="47" customFormat="1" x14ac:dyDescent="0.25">
      <c r="A41" s="4"/>
      <c r="B41" s="4"/>
      <c r="C41" s="5"/>
    </row>
    <row r="42" spans="1:5" ht="55.5" customHeight="1" x14ac:dyDescent="0.25">
      <c r="A42" s="162" t="s">
        <v>44</v>
      </c>
      <c r="B42" s="162"/>
      <c r="C42" s="162"/>
    </row>
    <row r="43" spans="1:5" x14ac:dyDescent="0.25">
      <c r="A43" s="58"/>
      <c r="B43" s="58"/>
      <c r="C43" s="60"/>
    </row>
    <row r="44" spans="1:5" ht="23.25" customHeight="1" x14ac:dyDescent="0.25">
      <c r="A44" s="164" t="s">
        <v>1</v>
      </c>
      <c r="B44" s="164"/>
      <c r="C44" s="164"/>
    </row>
    <row r="45" spans="1:5" x14ac:dyDescent="0.25">
      <c r="A45" s="55"/>
      <c r="B45" s="61"/>
      <c r="C45" s="59"/>
    </row>
    <row r="46" spans="1:5" ht="18" x14ac:dyDescent="0.25">
      <c r="A46" s="55"/>
      <c r="B46" s="6" t="s">
        <v>45</v>
      </c>
      <c r="C46" s="59"/>
    </row>
    <row r="47" spans="1:5" ht="17.25" thickBot="1" x14ac:dyDescent="0.3">
      <c r="A47" s="55"/>
      <c r="B47" s="62"/>
      <c r="C47" s="63"/>
      <c r="E47" s="20"/>
    </row>
    <row r="48" spans="1:5" ht="20.25" customHeight="1" thickBot="1" x14ac:dyDescent="0.3">
      <c r="A48" s="64" t="s">
        <v>46</v>
      </c>
      <c r="B48" s="64" t="s">
        <v>47</v>
      </c>
      <c r="C48" s="65">
        <f>+C50+C59+C77+C88+C90</f>
        <v>178080000</v>
      </c>
      <c r="E48" s="20"/>
    </row>
    <row r="49" spans="1:5" s="47" customFormat="1" ht="17.25" thickBot="1" x14ac:dyDescent="0.3">
      <c r="A49" s="55"/>
      <c r="B49" s="66"/>
      <c r="C49" s="67"/>
    </row>
    <row r="50" spans="1:5" s="47" customFormat="1" ht="21" customHeight="1" thickBot="1" x14ac:dyDescent="0.3">
      <c r="A50" s="68" t="s">
        <v>48</v>
      </c>
      <c r="B50" s="69" t="s">
        <v>49</v>
      </c>
      <c r="C50" s="70">
        <f>C51+C57</f>
        <v>113501000</v>
      </c>
    </row>
    <row r="51" spans="1:5" s="47" customFormat="1" ht="19.5" customHeight="1" x14ac:dyDescent="0.25">
      <c r="A51" s="53" t="s">
        <v>7</v>
      </c>
      <c r="B51" s="18" t="s">
        <v>50</v>
      </c>
      <c r="C51" s="19">
        <f>C52+C53+C54+C55+C56</f>
        <v>83049000</v>
      </c>
      <c r="D51" s="160"/>
      <c r="E51" s="160"/>
    </row>
    <row r="52" spans="1:5" s="47" customFormat="1" x14ac:dyDescent="0.25">
      <c r="A52" s="33" t="s">
        <v>16</v>
      </c>
      <c r="B52" s="34" t="s">
        <v>51</v>
      </c>
      <c r="C52" s="35">
        <v>77505000</v>
      </c>
    </row>
    <row r="53" spans="1:5" s="47" customFormat="1" x14ac:dyDescent="0.25">
      <c r="A53" s="36" t="s">
        <v>52</v>
      </c>
      <c r="B53" s="37" t="s">
        <v>53</v>
      </c>
      <c r="C53" s="71">
        <v>3710000</v>
      </c>
    </row>
    <row r="54" spans="1:5" s="47" customFormat="1" x14ac:dyDescent="0.25">
      <c r="A54" s="36" t="s">
        <v>20</v>
      </c>
      <c r="B54" s="37" t="s">
        <v>54</v>
      </c>
      <c r="C54" s="71">
        <v>918000</v>
      </c>
    </row>
    <row r="55" spans="1:5" s="47" customFormat="1" x14ac:dyDescent="0.25">
      <c r="A55" s="36" t="s">
        <v>55</v>
      </c>
      <c r="B55" s="37" t="s">
        <v>56</v>
      </c>
      <c r="C55" s="71">
        <v>916000</v>
      </c>
    </row>
    <row r="56" spans="1:5" s="47" customFormat="1" ht="15.75" thickBot="1" x14ac:dyDescent="0.3">
      <c r="A56" s="38" t="s">
        <v>57</v>
      </c>
      <c r="B56" s="39" t="s">
        <v>58</v>
      </c>
      <c r="C56" s="72">
        <v>0</v>
      </c>
    </row>
    <row r="57" spans="1:5" s="47" customFormat="1" ht="15" customHeight="1" thickBot="1" x14ac:dyDescent="0.3">
      <c r="A57" s="73" t="s">
        <v>9</v>
      </c>
      <c r="B57" s="74" t="s">
        <v>59</v>
      </c>
      <c r="C57" s="75">
        <v>30452000</v>
      </c>
    </row>
    <row r="58" spans="1:5" s="47" customFormat="1" ht="15.75" thickBot="1" x14ac:dyDescent="0.3">
      <c r="A58" s="4"/>
      <c r="B58" s="4"/>
      <c r="C58" s="5"/>
    </row>
    <row r="59" spans="1:5" s="47" customFormat="1" ht="19.5" customHeight="1" thickBot="1" x14ac:dyDescent="0.3">
      <c r="A59" s="69" t="s">
        <v>60</v>
      </c>
      <c r="B59" s="69" t="s">
        <v>61</v>
      </c>
      <c r="C59" s="70">
        <f>+C60+C61+C62+C63+C64+C65+C66+C67+C68+C69+C70+C71</f>
        <v>51570000</v>
      </c>
    </row>
    <row r="60" spans="1:5" s="47" customFormat="1" ht="21.75" customHeight="1" thickBot="1" x14ac:dyDescent="0.3">
      <c r="A60" s="76" t="s">
        <v>7</v>
      </c>
      <c r="B60" s="77" t="s">
        <v>62</v>
      </c>
      <c r="C60" s="78">
        <f>8996003.02+8433996.98</f>
        <v>17430000</v>
      </c>
    </row>
    <row r="61" spans="1:5" s="47" customFormat="1" ht="22.5" customHeight="1" thickBot="1" x14ac:dyDescent="0.3">
      <c r="A61" s="79" t="s">
        <v>9</v>
      </c>
      <c r="B61" s="80" t="s">
        <v>63</v>
      </c>
      <c r="C61" s="84">
        <v>0</v>
      </c>
    </row>
    <row r="62" spans="1:5" s="47" customFormat="1" ht="21.75" customHeight="1" thickBot="1" x14ac:dyDescent="0.3">
      <c r="A62" s="76" t="s">
        <v>11</v>
      </c>
      <c r="B62" s="77" t="s">
        <v>64</v>
      </c>
      <c r="C62" s="84">
        <v>0</v>
      </c>
    </row>
    <row r="63" spans="1:5" s="47" customFormat="1" ht="18" customHeight="1" thickBot="1" x14ac:dyDescent="0.3">
      <c r="A63" s="79" t="s">
        <v>24</v>
      </c>
      <c r="B63" s="80" t="s">
        <v>65</v>
      </c>
      <c r="C63" s="84">
        <v>87000</v>
      </c>
    </row>
    <row r="64" spans="1:5" s="47" customFormat="1" ht="21.75" customHeight="1" thickBot="1" x14ac:dyDescent="0.3">
      <c r="A64" s="79" t="s">
        <v>26</v>
      </c>
      <c r="B64" s="80" t="s">
        <v>66</v>
      </c>
      <c r="C64" s="81">
        <v>1108000</v>
      </c>
    </row>
    <row r="65" spans="1:4" ht="20.25" customHeight="1" thickBot="1" x14ac:dyDescent="0.3">
      <c r="A65" s="82" t="s">
        <v>28</v>
      </c>
      <c r="B65" s="83" t="s">
        <v>67</v>
      </c>
      <c r="C65" s="84">
        <v>0</v>
      </c>
    </row>
    <row r="66" spans="1:4" ht="21.75" customHeight="1" thickBot="1" x14ac:dyDescent="0.3">
      <c r="A66" s="76" t="s">
        <v>30</v>
      </c>
      <c r="B66" s="77" t="s">
        <v>68</v>
      </c>
      <c r="C66" s="84">
        <v>1566000</v>
      </c>
    </row>
    <row r="67" spans="1:4" ht="22.5" customHeight="1" thickBot="1" x14ac:dyDescent="0.3">
      <c r="A67" s="76" t="s">
        <v>69</v>
      </c>
      <c r="B67" s="77" t="s">
        <v>70</v>
      </c>
      <c r="C67" s="84">
        <v>26509000</v>
      </c>
    </row>
    <row r="68" spans="1:4" ht="18.75" customHeight="1" thickBot="1" x14ac:dyDescent="0.3">
      <c r="A68" s="85" t="s">
        <v>71</v>
      </c>
      <c r="B68" s="80" t="s">
        <v>72</v>
      </c>
      <c r="C68" s="84">
        <v>570000</v>
      </c>
    </row>
    <row r="69" spans="1:4" ht="19.5" customHeight="1" thickBot="1" x14ac:dyDescent="0.3">
      <c r="A69" s="79" t="s">
        <v>73</v>
      </c>
      <c r="B69" s="80" t="s">
        <v>74</v>
      </c>
      <c r="C69" s="84">
        <v>0</v>
      </c>
    </row>
    <row r="70" spans="1:4" ht="15.75" thickBot="1" x14ac:dyDescent="0.3">
      <c r="A70" s="76" t="s">
        <v>75</v>
      </c>
      <c r="B70" s="77" t="s">
        <v>76</v>
      </c>
      <c r="C70" s="86">
        <v>1063000</v>
      </c>
    </row>
    <row r="71" spans="1:4" ht="19.5" customHeight="1" x14ac:dyDescent="0.25">
      <c r="A71" s="17" t="s">
        <v>77</v>
      </c>
      <c r="B71" s="87" t="s">
        <v>78</v>
      </c>
      <c r="C71" s="88">
        <f>+C72+C73+C74+C75</f>
        <v>3237000</v>
      </c>
    </row>
    <row r="72" spans="1:4" ht="19.5" customHeight="1" x14ac:dyDescent="0.25">
      <c r="A72" s="33" t="s">
        <v>16</v>
      </c>
      <c r="B72" s="34" t="s">
        <v>79</v>
      </c>
      <c r="C72" s="35">
        <v>830216</v>
      </c>
    </row>
    <row r="73" spans="1:4" ht="19.5" customHeight="1" x14ac:dyDescent="0.25">
      <c r="A73" s="36" t="s">
        <v>18</v>
      </c>
      <c r="B73" s="37" t="s">
        <v>80</v>
      </c>
      <c r="C73" s="71">
        <v>200000</v>
      </c>
    </row>
    <row r="74" spans="1:4" ht="19.5" customHeight="1" x14ac:dyDescent="0.25">
      <c r="A74" s="36" t="s">
        <v>20</v>
      </c>
      <c r="B74" s="37" t="s">
        <v>81</v>
      </c>
      <c r="C74" s="71">
        <v>706784</v>
      </c>
    </row>
    <row r="75" spans="1:4" ht="19.5" customHeight="1" thickBot="1" x14ac:dyDescent="0.3">
      <c r="A75" s="38" t="s">
        <v>55</v>
      </c>
      <c r="B75" s="39" t="s">
        <v>82</v>
      </c>
      <c r="C75" s="72">
        <v>1500000</v>
      </c>
      <c r="D75" s="20"/>
    </row>
    <row r="76" spans="1:4" ht="17.25" thickBot="1" x14ac:dyDescent="0.3">
      <c r="A76" s="89"/>
      <c r="B76" s="90"/>
      <c r="C76" s="91"/>
    </row>
    <row r="77" spans="1:4" s="47" customFormat="1" ht="18" customHeight="1" thickBot="1" x14ac:dyDescent="0.3">
      <c r="A77" s="69" t="s">
        <v>83</v>
      </c>
      <c r="B77" s="69" t="s">
        <v>84</v>
      </c>
      <c r="C77" s="92">
        <f>C78+C79+C80+C81</f>
        <v>11431000</v>
      </c>
    </row>
    <row r="78" spans="1:4" ht="21" customHeight="1" thickBot="1" x14ac:dyDescent="0.3">
      <c r="A78" s="93" t="s">
        <v>7</v>
      </c>
      <c r="B78" s="94" t="s">
        <v>85</v>
      </c>
      <c r="C78" s="86">
        <v>700000</v>
      </c>
    </row>
    <row r="79" spans="1:4" ht="21.75" customHeight="1" thickBot="1" x14ac:dyDescent="0.3">
      <c r="A79" s="93" t="s">
        <v>9</v>
      </c>
      <c r="B79" s="94" t="s">
        <v>86</v>
      </c>
      <c r="C79" s="86">
        <v>10731000</v>
      </c>
    </row>
    <row r="80" spans="1:4" ht="21.75" customHeight="1" thickBot="1" x14ac:dyDescent="0.3">
      <c r="A80" s="93" t="s">
        <v>11</v>
      </c>
      <c r="B80" s="94" t="s">
        <v>87</v>
      </c>
      <c r="C80" s="86">
        <f>SUM('[1]budget ec miur analitico unico '!F354:F376)</f>
        <v>0</v>
      </c>
    </row>
    <row r="81" spans="1:4" s="47" customFormat="1" ht="32.25" customHeight="1" thickBot="1" x14ac:dyDescent="0.3">
      <c r="A81" s="95" t="s">
        <v>24</v>
      </c>
      <c r="B81" s="96" t="s">
        <v>88</v>
      </c>
      <c r="C81" s="84">
        <v>0</v>
      </c>
    </row>
    <row r="82" spans="1:4" ht="16.5" x14ac:dyDescent="0.25">
      <c r="A82" s="97"/>
      <c r="B82" s="98"/>
      <c r="C82" s="99"/>
    </row>
    <row r="83" spans="1:4" ht="16.5" x14ac:dyDescent="0.25">
      <c r="A83" s="97"/>
      <c r="B83" s="98"/>
      <c r="C83" s="99"/>
    </row>
    <row r="84" spans="1:4" ht="27.75" x14ac:dyDescent="0.25">
      <c r="A84" s="162" t="s">
        <v>44</v>
      </c>
      <c r="B84" s="162"/>
      <c r="C84" s="162"/>
      <c r="D84" s="161"/>
    </row>
    <row r="85" spans="1:4" ht="16.5" x14ac:dyDescent="0.25">
      <c r="A85" s="97"/>
      <c r="B85" s="98"/>
      <c r="C85" s="99"/>
    </row>
    <row r="86" spans="1:4" ht="16.5" x14ac:dyDescent="0.25">
      <c r="A86" s="97"/>
      <c r="B86" s="98"/>
      <c r="C86" s="99"/>
    </row>
    <row r="87" spans="1:4" ht="17.25" thickBot="1" x14ac:dyDescent="0.3">
      <c r="A87" s="97"/>
      <c r="B87" s="98"/>
      <c r="C87" s="99"/>
    </row>
    <row r="88" spans="1:4" s="47" customFormat="1" ht="18" customHeight="1" thickBot="1" x14ac:dyDescent="0.3">
      <c r="A88" s="69" t="s">
        <v>89</v>
      </c>
      <c r="B88" s="69" t="s">
        <v>90</v>
      </c>
      <c r="C88" s="92">
        <v>0</v>
      </c>
    </row>
    <row r="89" spans="1:4" s="47" customFormat="1" ht="17.25" thickBot="1" x14ac:dyDescent="0.3">
      <c r="A89" s="97"/>
      <c r="B89" s="50"/>
      <c r="C89" s="91"/>
    </row>
    <row r="90" spans="1:4" s="47" customFormat="1" ht="18.75" customHeight="1" thickBot="1" x14ac:dyDescent="0.3">
      <c r="A90" s="69" t="s">
        <v>91</v>
      </c>
      <c r="B90" s="69" t="s">
        <v>92</v>
      </c>
      <c r="C90" s="92">
        <v>1578000</v>
      </c>
    </row>
    <row r="91" spans="1:4" ht="16.5" x14ac:dyDescent="0.25">
      <c r="A91" s="97"/>
      <c r="B91" s="98"/>
      <c r="C91" s="91"/>
    </row>
    <row r="92" spans="1:4" ht="17.25" thickBot="1" x14ac:dyDescent="0.3">
      <c r="A92" s="97"/>
      <c r="B92" s="98"/>
      <c r="C92" s="91"/>
    </row>
    <row r="93" spans="1:4" ht="21" thickBot="1" x14ac:dyDescent="0.3">
      <c r="A93" s="97"/>
      <c r="B93" s="100" t="s">
        <v>93</v>
      </c>
      <c r="C93" s="101">
        <f>C48</f>
        <v>178080000</v>
      </c>
    </row>
    <row r="94" spans="1:4" x14ac:dyDescent="0.25">
      <c r="A94" s="97"/>
      <c r="B94" s="98"/>
      <c r="C94" s="45"/>
    </row>
    <row r="95" spans="1:4" ht="15.75" thickBot="1" x14ac:dyDescent="0.3">
      <c r="A95" s="97"/>
      <c r="B95" s="98"/>
      <c r="C95" s="46"/>
    </row>
    <row r="96" spans="1:4" ht="33.75" thickBot="1" x14ac:dyDescent="0.3">
      <c r="A96" s="97"/>
      <c r="B96" s="102" t="s">
        <v>94</v>
      </c>
      <c r="C96" s="103">
        <f>C39-C93</f>
        <v>9541000</v>
      </c>
    </row>
    <row r="97" spans="1:5" s="47" customFormat="1" ht="16.5" x14ac:dyDescent="0.25">
      <c r="A97" s="97"/>
      <c r="B97" s="104"/>
      <c r="C97" s="5"/>
    </row>
    <row r="98" spans="1:5" ht="15.75" thickBot="1" x14ac:dyDescent="0.3">
      <c r="A98" s="97"/>
      <c r="B98" s="98"/>
      <c r="C98" s="46"/>
    </row>
    <row r="99" spans="1:5" ht="21" customHeight="1" thickBot="1" x14ac:dyDescent="0.3">
      <c r="A99" s="105" t="s">
        <v>95</v>
      </c>
      <c r="B99" s="106" t="s">
        <v>96</v>
      </c>
      <c r="C99" s="107">
        <f>+C100-C101+C102</f>
        <v>-2321000</v>
      </c>
      <c r="D99" s="20"/>
      <c r="E99" s="20"/>
    </row>
    <row r="100" spans="1:5" ht="18" customHeight="1" thickBot="1" x14ac:dyDescent="0.3">
      <c r="A100" s="93" t="s">
        <v>7</v>
      </c>
      <c r="B100" s="94" t="s">
        <v>97</v>
      </c>
      <c r="C100" s="86">
        <v>0</v>
      </c>
    </row>
    <row r="101" spans="1:5" ht="19.5" customHeight="1" thickBot="1" x14ac:dyDescent="0.3">
      <c r="A101" s="108" t="s">
        <v>9</v>
      </c>
      <c r="B101" s="94" t="s">
        <v>98</v>
      </c>
      <c r="C101" s="86">
        <v>2321000</v>
      </c>
      <c r="E101" s="20"/>
    </row>
    <row r="102" spans="1:5" ht="20.25" customHeight="1" thickBot="1" x14ac:dyDescent="0.3">
      <c r="A102" s="109" t="s">
        <v>11</v>
      </c>
      <c r="B102" s="96" t="s">
        <v>99</v>
      </c>
      <c r="C102" s="84">
        <v>0</v>
      </c>
    </row>
    <row r="103" spans="1:5" ht="15.75" thickBot="1" x14ac:dyDescent="0.3">
      <c r="A103" s="97"/>
      <c r="B103" s="110"/>
      <c r="C103" s="111"/>
    </row>
    <row r="104" spans="1:5" ht="22.5" customHeight="1" thickBot="1" x14ac:dyDescent="0.3">
      <c r="A104" s="105" t="s">
        <v>100</v>
      </c>
      <c r="B104" s="112" t="s">
        <v>101</v>
      </c>
      <c r="C104" s="158">
        <f>+C105-C106</f>
        <v>0</v>
      </c>
    </row>
    <row r="105" spans="1:5" ht="15.75" thickBot="1" x14ac:dyDescent="0.3">
      <c r="A105" s="93" t="s">
        <v>7</v>
      </c>
      <c r="B105" s="94" t="s">
        <v>102</v>
      </c>
      <c r="C105" s="86">
        <v>0</v>
      </c>
    </row>
    <row r="106" spans="1:5" ht="15.75" thickBot="1" x14ac:dyDescent="0.3">
      <c r="A106" s="113" t="s">
        <v>9</v>
      </c>
      <c r="B106" s="96" t="s">
        <v>103</v>
      </c>
      <c r="C106" s="84">
        <v>0</v>
      </c>
    </row>
    <row r="107" spans="1:5" ht="15.75" thickBot="1" x14ac:dyDescent="0.3">
      <c r="A107" s="97"/>
      <c r="B107" s="110"/>
      <c r="C107" s="111"/>
    </row>
    <row r="108" spans="1:5" ht="21.75" customHeight="1" thickBot="1" x14ac:dyDescent="0.3">
      <c r="A108" s="105" t="s">
        <v>104</v>
      </c>
      <c r="B108" s="112" t="s">
        <v>105</v>
      </c>
      <c r="C108" s="158">
        <f>C109-C110</f>
        <v>0</v>
      </c>
    </row>
    <row r="109" spans="1:5" ht="15.75" thickBot="1" x14ac:dyDescent="0.3">
      <c r="A109" s="93" t="s">
        <v>7</v>
      </c>
      <c r="B109" s="94" t="s">
        <v>106</v>
      </c>
      <c r="C109" s="86">
        <v>0</v>
      </c>
    </row>
    <row r="110" spans="1:5" ht="15.75" thickBot="1" x14ac:dyDescent="0.3">
      <c r="A110" s="113" t="s">
        <v>9</v>
      </c>
      <c r="B110" s="96" t="s">
        <v>107</v>
      </c>
      <c r="C110" s="84">
        <v>0</v>
      </c>
    </row>
    <row r="111" spans="1:5" ht="15.75" thickBot="1" x14ac:dyDescent="0.3">
      <c r="A111" s="97"/>
      <c r="B111" s="110"/>
      <c r="C111" s="114"/>
    </row>
    <row r="112" spans="1:5" ht="36" customHeight="1" thickBot="1" x14ac:dyDescent="0.3">
      <c r="A112" s="105" t="s">
        <v>108</v>
      </c>
      <c r="B112" s="105" t="s">
        <v>109</v>
      </c>
      <c r="C112" s="107">
        <v>7220000</v>
      </c>
    </row>
    <row r="113" spans="1:3" s="47" customFormat="1" x14ac:dyDescent="0.25">
      <c r="A113" s="97"/>
      <c r="B113" s="115"/>
      <c r="C113" s="116"/>
    </row>
    <row r="114" spans="1:3" ht="15.75" thickBot="1" x14ac:dyDescent="0.3">
      <c r="A114" s="97"/>
      <c r="B114" s="117"/>
      <c r="C114" s="116"/>
    </row>
    <row r="115" spans="1:3" ht="27.75" customHeight="1" thickBot="1" x14ac:dyDescent="0.3">
      <c r="A115" s="97"/>
      <c r="B115" s="102" t="s">
        <v>110</v>
      </c>
      <c r="C115" s="118">
        <v>0</v>
      </c>
    </row>
    <row r="116" spans="1:3" x14ac:dyDescent="0.25">
      <c r="A116" s="97"/>
      <c r="B116" s="98"/>
      <c r="C116" s="119"/>
    </row>
    <row r="117" spans="1:3" ht="15.75" thickBot="1" x14ac:dyDescent="0.3">
      <c r="A117" s="97"/>
      <c r="B117" s="98"/>
      <c r="C117" s="119"/>
    </row>
    <row r="118" spans="1:3" ht="50.25" thickBot="1" x14ac:dyDescent="0.3">
      <c r="A118" s="97"/>
      <c r="B118" s="102" t="s">
        <v>111</v>
      </c>
      <c r="C118" s="118">
        <v>0</v>
      </c>
    </row>
    <row r="119" spans="1:3" x14ac:dyDescent="0.25">
      <c r="A119" s="97"/>
      <c r="B119" s="98"/>
      <c r="C119" s="119"/>
    </row>
    <row r="120" spans="1:3" ht="15.75" thickBot="1" x14ac:dyDescent="0.3">
      <c r="A120" s="97"/>
      <c r="B120" s="98"/>
      <c r="C120" s="119"/>
    </row>
    <row r="121" spans="1:3" ht="23.25" customHeight="1" thickBot="1" x14ac:dyDescent="0.3">
      <c r="A121" s="97"/>
      <c r="B121" s="102" t="s">
        <v>112</v>
      </c>
      <c r="C121" s="118">
        <v>0</v>
      </c>
    </row>
    <row r="122" spans="1:3" x14ac:dyDescent="0.25">
      <c r="A122" s="97"/>
      <c r="B122" s="98"/>
      <c r="C122" s="119"/>
    </row>
    <row r="123" spans="1:3" x14ac:dyDescent="0.25">
      <c r="C123" s="5"/>
    </row>
    <row r="124" spans="1:3" x14ac:dyDescent="0.25">
      <c r="C124" s="5"/>
    </row>
    <row r="125" spans="1:3" x14ac:dyDescent="0.25">
      <c r="C125" s="5"/>
    </row>
    <row r="126" spans="1:3" x14ac:dyDescent="0.25">
      <c r="C126" s="5"/>
    </row>
    <row r="127" spans="1:3" x14ac:dyDescent="0.25">
      <c r="C127" s="5"/>
    </row>
    <row r="128" spans="1:3" x14ac:dyDescent="0.25">
      <c r="C128" s="5"/>
    </row>
    <row r="129" spans="3:3" x14ac:dyDescent="0.25">
      <c r="C129" s="5"/>
    </row>
    <row r="130" spans="3:3" x14ac:dyDescent="0.25">
      <c r="C130" s="5"/>
    </row>
    <row r="131" spans="3:3" x14ac:dyDescent="0.25">
      <c r="C131" s="5"/>
    </row>
    <row r="132" spans="3:3" x14ac:dyDescent="0.25">
      <c r="C132" s="5"/>
    </row>
    <row r="133" spans="3:3" x14ac:dyDescent="0.25">
      <c r="C133" s="5"/>
    </row>
    <row r="134" spans="3:3" x14ac:dyDescent="0.25">
      <c r="C134" s="5"/>
    </row>
    <row r="135" spans="3:3" x14ac:dyDescent="0.25">
      <c r="C135" s="5"/>
    </row>
    <row r="136" spans="3:3" x14ac:dyDescent="0.25">
      <c r="C136" s="5"/>
    </row>
    <row r="137" spans="3:3" x14ac:dyDescent="0.25">
      <c r="C137" s="5"/>
    </row>
    <row r="138" spans="3:3" x14ac:dyDescent="0.25">
      <c r="C138" s="5"/>
    </row>
    <row r="139" spans="3:3" x14ac:dyDescent="0.25">
      <c r="C139" s="5"/>
    </row>
    <row r="140" spans="3:3" x14ac:dyDescent="0.25">
      <c r="C140" s="5"/>
    </row>
    <row r="141" spans="3:3" x14ac:dyDescent="0.25">
      <c r="C141" s="5"/>
    </row>
    <row r="142" spans="3:3" x14ac:dyDescent="0.25">
      <c r="C142" s="5"/>
    </row>
    <row r="143" spans="3:3" x14ac:dyDescent="0.25">
      <c r="C143" s="5"/>
    </row>
    <row r="144" spans="3:3" x14ac:dyDescent="0.25">
      <c r="C144" s="5"/>
    </row>
    <row r="145" spans="3:3" x14ac:dyDescent="0.25">
      <c r="C145" s="5"/>
    </row>
    <row r="146" spans="3:3" x14ac:dyDescent="0.25">
      <c r="C146" s="5"/>
    </row>
    <row r="147" spans="3:3" x14ac:dyDescent="0.25">
      <c r="C147" s="5"/>
    </row>
    <row r="148" spans="3:3" x14ac:dyDescent="0.25">
      <c r="C148" s="5"/>
    </row>
    <row r="149" spans="3:3" x14ac:dyDescent="0.25">
      <c r="C149" s="5"/>
    </row>
    <row r="150" spans="3:3" x14ac:dyDescent="0.25">
      <c r="C150" s="5"/>
    </row>
    <row r="151" spans="3:3" x14ac:dyDescent="0.25">
      <c r="C151" s="2"/>
    </row>
    <row r="152" spans="3:3" x14ac:dyDescent="0.25">
      <c r="C152" s="2"/>
    </row>
    <row r="153" spans="3:3" x14ac:dyDescent="0.25">
      <c r="C153" s="2"/>
    </row>
    <row r="154" spans="3:3" x14ac:dyDescent="0.25">
      <c r="C154" s="2"/>
    </row>
    <row r="155" spans="3:3" x14ac:dyDescent="0.25">
      <c r="C155" s="2"/>
    </row>
    <row r="156" spans="3:3" x14ac:dyDescent="0.25">
      <c r="C156" s="2"/>
    </row>
    <row r="157" spans="3:3" x14ac:dyDescent="0.25">
      <c r="C157" s="2"/>
    </row>
    <row r="158" spans="3:3" x14ac:dyDescent="0.25">
      <c r="C158" s="2"/>
    </row>
    <row r="159" spans="3:3" x14ac:dyDescent="0.25">
      <c r="C159" s="2"/>
    </row>
    <row r="160" spans="3:3" x14ac:dyDescent="0.25">
      <c r="C160" s="2"/>
    </row>
    <row r="161" spans="3:3" x14ac:dyDescent="0.25">
      <c r="C161" s="2"/>
    </row>
    <row r="162" spans="3:3" x14ac:dyDescent="0.25">
      <c r="C162" s="2"/>
    </row>
    <row r="163" spans="3:3" x14ac:dyDescent="0.25">
      <c r="C163" s="2"/>
    </row>
  </sheetData>
  <mergeCells count="5">
    <mergeCell ref="A84:C84"/>
    <mergeCell ref="A1:C1"/>
    <mergeCell ref="A3:C3"/>
    <mergeCell ref="A42:C42"/>
    <mergeCell ref="A44:C44"/>
  </mergeCells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82839-D71D-440E-AFB8-0034A13B58E2}">
  <sheetPr>
    <pageSetUpPr fitToPage="1"/>
  </sheetPr>
  <dimension ref="A1:F83"/>
  <sheetViews>
    <sheetView tabSelected="1" topLeftCell="A4" workbookViewId="0">
      <selection activeCell="B33" sqref="B33"/>
    </sheetView>
  </sheetViews>
  <sheetFormatPr defaultColWidth="9.140625" defaultRowHeight="15" x14ac:dyDescent="0.25"/>
  <cols>
    <col min="1" max="1" width="4.7109375" style="13" customWidth="1"/>
    <col min="2" max="2" width="65.140625" style="13" customWidth="1"/>
    <col min="3" max="3" width="24.7109375" style="157" customWidth="1"/>
    <col min="4" max="4" width="15.140625" style="2" customWidth="1"/>
    <col min="5" max="6" width="24.85546875" style="2" bestFit="1" customWidth="1"/>
    <col min="7" max="16384" width="9.140625" style="2"/>
  </cols>
  <sheetData>
    <row r="1" spans="1:6" x14ac:dyDescent="0.25">
      <c r="C1" s="5"/>
    </row>
    <row r="2" spans="1:6" ht="71.25" customHeight="1" x14ac:dyDescent="0.25">
      <c r="A2" s="165" t="s">
        <v>113</v>
      </c>
      <c r="B2" s="165"/>
      <c r="C2" s="165"/>
      <c r="D2" s="165"/>
      <c r="E2" s="165"/>
      <c r="F2" s="165"/>
    </row>
    <row r="3" spans="1:6" x14ac:dyDescent="0.25">
      <c r="A3" s="58"/>
      <c r="B3" s="58"/>
      <c r="C3" s="59"/>
    </row>
    <row r="4" spans="1:6" ht="23.25" x14ac:dyDescent="0.25">
      <c r="A4" s="166" t="s">
        <v>1</v>
      </c>
      <c r="B4" s="166"/>
      <c r="C4" s="166"/>
      <c r="D4" s="166"/>
      <c r="E4" s="166"/>
      <c r="F4" s="166"/>
    </row>
    <row r="5" spans="1:6" ht="15.75" thickBot="1" x14ac:dyDescent="0.3">
      <c r="A5" s="55"/>
      <c r="B5" s="61"/>
      <c r="C5" s="59"/>
    </row>
    <row r="6" spans="1:6" ht="45.75" thickBot="1" x14ac:dyDescent="0.3">
      <c r="A6" s="120"/>
      <c r="B6" s="6" t="s">
        <v>114</v>
      </c>
      <c r="C6" s="59"/>
      <c r="D6" s="121" t="s">
        <v>115</v>
      </c>
      <c r="E6" s="122" t="s">
        <v>116</v>
      </c>
      <c r="F6" s="123" t="s">
        <v>117</v>
      </c>
    </row>
    <row r="7" spans="1:6" x14ac:dyDescent="0.25">
      <c r="A7" s="124"/>
      <c r="B7" s="125"/>
      <c r="C7" s="126" t="s">
        <v>118</v>
      </c>
      <c r="D7" s="127" t="s">
        <v>119</v>
      </c>
      <c r="E7" s="128" t="s">
        <v>119</v>
      </c>
      <c r="F7" s="129" t="s">
        <v>119</v>
      </c>
    </row>
    <row r="8" spans="1:6" ht="15.75" x14ac:dyDescent="0.25">
      <c r="A8" s="130" t="s">
        <v>5</v>
      </c>
      <c r="B8" s="131" t="s">
        <v>120</v>
      </c>
      <c r="C8" s="132">
        <f>C9+C10+C11+C12+C13</f>
        <v>3875000</v>
      </c>
      <c r="D8" s="132">
        <v>0</v>
      </c>
      <c r="E8" s="132">
        <f>+E12</f>
        <v>0</v>
      </c>
      <c r="F8" s="133">
        <f>+SUM(F9:F13)</f>
        <v>3875000</v>
      </c>
    </row>
    <row r="9" spans="1:6" x14ac:dyDescent="0.25">
      <c r="A9" s="134" t="s">
        <v>7</v>
      </c>
      <c r="B9" s="135" t="s">
        <v>121</v>
      </c>
      <c r="C9" s="136">
        <v>0</v>
      </c>
      <c r="D9" s="136">
        <v>0</v>
      </c>
      <c r="E9" s="136">
        <v>0</v>
      </c>
      <c r="F9" s="137">
        <f t="shared" ref="F9:F10" si="0">C9</f>
        <v>0</v>
      </c>
    </row>
    <row r="10" spans="1:6" x14ac:dyDescent="0.25">
      <c r="A10" s="134" t="s">
        <v>9</v>
      </c>
      <c r="B10" s="135" t="s">
        <v>122</v>
      </c>
      <c r="C10" s="136"/>
      <c r="D10" s="138">
        <v>0</v>
      </c>
      <c r="E10" s="136">
        <v>0</v>
      </c>
      <c r="F10" s="137">
        <f t="shared" si="0"/>
        <v>0</v>
      </c>
    </row>
    <row r="11" spans="1:6" x14ac:dyDescent="0.25">
      <c r="A11" s="134" t="s">
        <v>11</v>
      </c>
      <c r="B11" s="135" t="s">
        <v>123</v>
      </c>
      <c r="C11" s="136">
        <v>0</v>
      </c>
      <c r="D11" s="136">
        <v>0</v>
      </c>
      <c r="E11" s="136">
        <v>0</v>
      </c>
      <c r="F11" s="137">
        <v>0</v>
      </c>
    </row>
    <row r="12" spans="1:6" x14ac:dyDescent="0.25">
      <c r="A12" s="134" t="s">
        <v>24</v>
      </c>
      <c r="B12" s="135" t="s">
        <v>124</v>
      </c>
      <c r="C12" s="136">
        <f>F12</f>
        <v>3875000</v>
      </c>
      <c r="D12" s="136">
        <v>0</v>
      </c>
      <c r="E12" s="136"/>
      <c r="F12" s="137">
        <v>3875000</v>
      </c>
    </row>
    <row r="13" spans="1:6" x14ac:dyDescent="0.25">
      <c r="A13" s="134" t="s">
        <v>26</v>
      </c>
      <c r="B13" s="135" t="s">
        <v>125</v>
      </c>
      <c r="C13" s="136">
        <f>SUM('[1]budget inv analitico unico '!F30:F35)</f>
        <v>0</v>
      </c>
      <c r="D13" s="136">
        <v>0</v>
      </c>
      <c r="E13" s="136">
        <v>0</v>
      </c>
      <c r="F13" s="137">
        <v>0</v>
      </c>
    </row>
    <row r="14" spans="1:6" ht="15.75" x14ac:dyDescent="0.25">
      <c r="A14" s="130" t="s">
        <v>13</v>
      </c>
      <c r="B14" s="131" t="s">
        <v>126</v>
      </c>
      <c r="C14" s="132">
        <f>C15+C16+C17+C18+C19+C20+C21</f>
        <v>43421000</v>
      </c>
      <c r="D14" s="132">
        <v>0</v>
      </c>
      <c r="E14" s="132">
        <f t="shared" ref="E14:F14" si="1">E15+E16+E17+E18+E19+E20+E21</f>
        <v>13357000</v>
      </c>
      <c r="F14" s="133">
        <f t="shared" si="1"/>
        <v>30064000</v>
      </c>
    </row>
    <row r="15" spans="1:6" x14ac:dyDescent="0.25">
      <c r="A15" s="134" t="s">
        <v>7</v>
      </c>
      <c r="B15" s="139" t="s">
        <v>127</v>
      </c>
      <c r="C15" s="136">
        <f>F15</f>
        <v>22127000</v>
      </c>
      <c r="D15" s="140">
        <v>0</v>
      </c>
      <c r="E15" s="140">
        <v>0</v>
      </c>
      <c r="F15" s="137">
        <v>22127000</v>
      </c>
    </row>
    <row r="16" spans="1:6" x14ac:dyDescent="0.25">
      <c r="A16" s="134" t="s">
        <v>9</v>
      </c>
      <c r="B16" s="139" t="s">
        <v>128</v>
      </c>
      <c r="C16" s="136">
        <f>F16</f>
        <v>791000</v>
      </c>
      <c r="D16" s="140">
        <v>0</v>
      </c>
      <c r="E16" s="140">
        <v>0</v>
      </c>
      <c r="F16" s="137">
        <v>791000</v>
      </c>
    </row>
    <row r="17" spans="1:6" x14ac:dyDescent="0.25">
      <c r="A17" s="141" t="s">
        <v>11</v>
      </c>
      <c r="B17" s="142" t="s">
        <v>129</v>
      </c>
      <c r="C17" s="136">
        <f>F17</f>
        <v>712000</v>
      </c>
      <c r="D17" s="144">
        <v>0</v>
      </c>
      <c r="E17" s="144">
        <v>0</v>
      </c>
      <c r="F17" s="145">
        <v>712000</v>
      </c>
    </row>
    <row r="18" spans="1:6" x14ac:dyDescent="0.25">
      <c r="A18" s="134" t="s">
        <v>24</v>
      </c>
      <c r="B18" s="139" t="s">
        <v>130</v>
      </c>
      <c r="C18" s="143"/>
      <c r="D18" s="144">
        <v>0</v>
      </c>
      <c r="E18" s="144">
        <v>0</v>
      </c>
      <c r="F18" s="145">
        <f t="shared" ref="F18" si="2">C18</f>
        <v>0</v>
      </c>
    </row>
    <row r="19" spans="1:6" x14ac:dyDescent="0.25">
      <c r="A19" s="141" t="s">
        <v>26</v>
      </c>
      <c r="B19" s="146" t="s">
        <v>131</v>
      </c>
      <c r="C19" s="147">
        <f>F19</f>
        <v>580000</v>
      </c>
      <c r="D19" s="148">
        <v>0</v>
      </c>
      <c r="E19" s="148">
        <v>0</v>
      </c>
      <c r="F19" s="149">
        <v>580000</v>
      </c>
    </row>
    <row r="20" spans="1:6" x14ac:dyDescent="0.25">
      <c r="A20" s="134" t="s">
        <v>28</v>
      </c>
      <c r="B20" s="135" t="s">
        <v>124</v>
      </c>
      <c r="C20" s="143">
        <f>E20+F20</f>
        <v>17357000</v>
      </c>
      <c r="D20" s="144">
        <v>0</v>
      </c>
      <c r="E20" s="143">
        <v>13357000</v>
      </c>
      <c r="F20" s="145">
        <v>4000000</v>
      </c>
    </row>
    <row r="21" spans="1:6" ht="15.75" thickBot="1" x14ac:dyDescent="0.3">
      <c r="A21" s="134" t="s">
        <v>30</v>
      </c>
      <c r="B21" s="135" t="s">
        <v>132</v>
      </c>
      <c r="C21" s="143">
        <f>F21</f>
        <v>1854000</v>
      </c>
      <c r="D21" s="144">
        <v>0</v>
      </c>
      <c r="E21" s="144">
        <v>0</v>
      </c>
      <c r="F21" s="145">
        <v>1854000</v>
      </c>
    </row>
    <row r="22" spans="1:6" ht="16.5" thickBot="1" x14ac:dyDescent="0.3">
      <c r="A22" s="130" t="s">
        <v>32</v>
      </c>
      <c r="B22" s="130" t="s">
        <v>133</v>
      </c>
      <c r="C22" s="132">
        <f>+'[1]budget inv analitico unico '!F61+'[1]budget inv analitico unico '!F62</f>
        <v>0</v>
      </c>
      <c r="D22" s="150">
        <v>0</v>
      </c>
      <c r="E22" s="150">
        <v>0</v>
      </c>
      <c r="F22" s="151">
        <f>C22</f>
        <v>0</v>
      </c>
    </row>
    <row r="23" spans="1:6" ht="15.75" thickBot="1" x14ac:dyDescent="0.3">
      <c r="A23" s="152"/>
      <c r="B23" s="110"/>
      <c r="C23" s="153"/>
      <c r="D23" s="154"/>
      <c r="E23" s="154"/>
      <c r="F23" s="154"/>
    </row>
    <row r="24" spans="1:6" ht="20.25" x14ac:dyDescent="0.25">
      <c r="A24" s="152"/>
      <c r="B24" s="155" t="s">
        <v>134</v>
      </c>
      <c r="C24" s="156">
        <f>+C8+C14+C22</f>
        <v>47296000</v>
      </c>
      <c r="D24" s="156">
        <f>+D8+D14+D22</f>
        <v>0</v>
      </c>
      <c r="E24" s="156">
        <f t="shared" ref="E24:F24" si="3">+E8+E14+E22</f>
        <v>13357000</v>
      </c>
      <c r="F24" s="156">
        <f t="shared" si="3"/>
        <v>33939000</v>
      </c>
    </row>
    <row r="25" spans="1:6" x14ac:dyDescent="0.25">
      <c r="C25" s="5"/>
    </row>
    <row r="26" spans="1:6" x14ac:dyDescent="0.25">
      <c r="C26" s="5"/>
    </row>
    <row r="27" spans="1:6" x14ac:dyDescent="0.25">
      <c r="C27" s="5"/>
    </row>
    <row r="28" spans="1:6" x14ac:dyDescent="0.25">
      <c r="C28" s="5"/>
    </row>
    <row r="29" spans="1:6" x14ac:dyDescent="0.25">
      <c r="C29" s="5"/>
    </row>
    <row r="30" spans="1:6" x14ac:dyDescent="0.25">
      <c r="C30" s="5"/>
    </row>
    <row r="31" spans="1:6" x14ac:dyDescent="0.25">
      <c r="C31" s="5"/>
    </row>
    <row r="32" spans="1:6" x14ac:dyDescent="0.25">
      <c r="C32" s="5"/>
    </row>
    <row r="33" spans="3:3" x14ac:dyDescent="0.25">
      <c r="C33" s="5"/>
    </row>
    <row r="34" spans="3:3" x14ac:dyDescent="0.25">
      <c r="C34" s="5"/>
    </row>
    <row r="35" spans="3:3" x14ac:dyDescent="0.25">
      <c r="C35" s="5"/>
    </row>
    <row r="36" spans="3:3" x14ac:dyDescent="0.25">
      <c r="C36" s="5"/>
    </row>
    <row r="37" spans="3:3" x14ac:dyDescent="0.25">
      <c r="C37" s="5"/>
    </row>
    <row r="38" spans="3:3" x14ac:dyDescent="0.25">
      <c r="C38" s="5"/>
    </row>
    <row r="39" spans="3:3" x14ac:dyDescent="0.25">
      <c r="C39" s="5"/>
    </row>
    <row r="40" spans="3:3" x14ac:dyDescent="0.25">
      <c r="C40" s="5"/>
    </row>
    <row r="41" spans="3:3" x14ac:dyDescent="0.25">
      <c r="C41" s="5"/>
    </row>
    <row r="42" spans="3:3" x14ac:dyDescent="0.25">
      <c r="C42" s="5"/>
    </row>
    <row r="43" spans="3:3" x14ac:dyDescent="0.25">
      <c r="C43" s="5"/>
    </row>
    <row r="44" spans="3:3" x14ac:dyDescent="0.25">
      <c r="C44" s="5"/>
    </row>
    <row r="45" spans="3:3" x14ac:dyDescent="0.25">
      <c r="C45" s="5"/>
    </row>
    <row r="46" spans="3:3" x14ac:dyDescent="0.25">
      <c r="C46" s="5"/>
    </row>
    <row r="47" spans="3:3" x14ac:dyDescent="0.25">
      <c r="C47" s="5"/>
    </row>
    <row r="48" spans="3:3" x14ac:dyDescent="0.25">
      <c r="C48" s="5"/>
    </row>
    <row r="49" spans="3:3" x14ac:dyDescent="0.25">
      <c r="C49" s="5"/>
    </row>
    <row r="50" spans="3:3" x14ac:dyDescent="0.25">
      <c r="C50" s="5"/>
    </row>
    <row r="51" spans="3:3" x14ac:dyDescent="0.25">
      <c r="C51" s="5"/>
    </row>
    <row r="52" spans="3:3" x14ac:dyDescent="0.25">
      <c r="C52" s="5"/>
    </row>
    <row r="53" spans="3:3" x14ac:dyDescent="0.25">
      <c r="C53" s="5"/>
    </row>
    <row r="54" spans="3:3" x14ac:dyDescent="0.25">
      <c r="C54" s="5"/>
    </row>
    <row r="55" spans="3:3" x14ac:dyDescent="0.25">
      <c r="C55" s="5"/>
    </row>
    <row r="56" spans="3:3" x14ac:dyDescent="0.25">
      <c r="C56" s="5"/>
    </row>
    <row r="57" spans="3:3" x14ac:dyDescent="0.25">
      <c r="C57" s="5"/>
    </row>
    <row r="58" spans="3:3" x14ac:dyDescent="0.25">
      <c r="C58" s="5"/>
    </row>
    <row r="59" spans="3:3" x14ac:dyDescent="0.25">
      <c r="C59" s="5"/>
    </row>
    <row r="60" spans="3:3" x14ac:dyDescent="0.25">
      <c r="C60" s="5"/>
    </row>
    <row r="61" spans="3:3" x14ac:dyDescent="0.25">
      <c r="C61" s="5"/>
    </row>
    <row r="62" spans="3:3" x14ac:dyDescent="0.25">
      <c r="C62" s="5"/>
    </row>
    <row r="63" spans="3:3" x14ac:dyDescent="0.25">
      <c r="C63" s="5"/>
    </row>
    <row r="64" spans="3:3" x14ac:dyDescent="0.25">
      <c r="C64" s="5"/>
    </row>
    <row r="65" spans="3:3" x14ac:dyDescent="0.25">
      <c r="C65" s="5"/>
    </row>
    <row r="66" spans="3:3" x14ac:dyDescent="0.25">
      <c r="C66" s="5"/>
    </row>
    <row r="67" spans="3:3" x14ac:dyDescent="0.25">
      <c r="C67" s="5"/>
    </row>
    <row r="68" spans="3:3" x14ac:dyDescent="0.25">
      <c r="C68" s="5"/>
    </row>
    <row r="69" spans="3:3" x14ac:dyDescent="0.25">
      <c r="C69" s="5"/>
    </row>
    <row r="70" spans="3:3" x14ac:dyDescent="0.25">
      <c r="C70" s="5"/>
    </row>
    <row r="71" spans="3:3" x14ac:dyDescent="0.25">
      <c r="C71" s="2"/>
    </row>
    <row r="72" spans="3:3" x14ac:dyDescent="0.25">
      <c r="C72" s="2"/>
    </row>
    <row r="73" spans="3:3" x14ac:dyDescent="0.25">
      <c r="C73" s="2"/>
    </row>
    <row r="74" spans="3:3" x14ac:dyDescent="0.25">
      <c r="C74" s="2"/>
    </row>
    <row r="75" spans="3:3" x14ac:dyDescent="0.25">
      <c r="C75" s="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3" x14ac:dyDescent="0.25">
      <c r="C81" s="2"/>
    </row>
    <row r="82" spans="3:3" x14ac:dyDescent="0.25">
      <c r="C82" s="2"/>
    </row>
    <row r="83" spans="3:3" x14ac:dyDescent="0.25">
      <c r="C83" s="2"/>
    </row>
  </sheetData>
  <mergeCells count="2">
    <mergeCell ref="A2:F2"/>
    <mergeCell ref="A4:F4"/>
  </mergeCells>
  <pageMargins left="0.19685039370078741" right="0.19685039370078741" top="0.74803149606299213" bottom="0.74803149606299213" header="0.31496062992125984" footer="0.31496062992125984"/>
  <pageSetup paperSize="9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A393EDB39C9948BE1C717340D77D36" ma:contentTypeVersion="8" ma:contentTypeDescription="Creare un nuovo documento." ma:contentTypeScope="" ma:versionID="0f50f37e6377a375266e1f86d6a1d3d9">
  <xsd:schema xmlns:xsd="http://www.w3.org/2001/XMLSchema" xmlns:xs="http://www.w3.org/2001/XMLSchema" xmlns:p="http://schemas.microsoft.com/office/2006/metadata/properties" xmlns:ns3="235f3ab5-30f2-49bc-9cd2-e4d18e05131c" targetNamespace="http://schemas.microsoft.com/office/2006/metadata/properties" ma:root="true" ma:fieldsID="5142056257d0cd8a7958cb84c26a3b8f" ns3:_="">
    <xsd:import namespace="235f3ab5-30f2-49bc-9cd2-e4d18e0513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f3ab5-30f2-49bc-9cd2-e4d18e0513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B5DD32-7765-4BDD-B606-88A09C684D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5f3ab5-30f2-49bc-9cd2-e4d18e0513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2D40BB-BAA2-4FE2-BA9E-55FBA2FB6D99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235f3ab5-30f2-49bc-9cd2-e4d18e05131c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6446C97-578D-4B2A-A0C4-0B6B8BC6D5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budget economico</vt:lpstr>
      <vt:lpstr>budget investimenti</vt:lpstr>
      <vt:lpstr>'budget economico'!Area_stampa</vt:lpstr>
    </vt:vector>
  </TitlesOfParts>
  <Manager/>
  <Company>Università degli studi Roma Tre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Franca Iannaccone</dc:creator>
  <cp:keywords/>
  <dc:description/>
  <cp:lastModifiedBy>Ruben Rispoli</cp:lastModifiedBy>
  <cp:revision/>
  <dcterms:created xsi:type="dcterms:W3CDTF">2019-12-04T11:34:24Z</dcterms:created>
  <dcterms:modified xsi:type="dcterms:W3CDTF">2021-05-06T16:03:27Z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0x0101004AA393EDB39C9948BE1C717340D77D36</vt:lpwstr>
  </property>
  <property fmtid="{D5CDD505-2E9C-101B-9397-08002B2CF9AE}" pid="3" name="Order">
    <vt:r8>1002400</vt:r8>
  </property>
</Properties>
</file>